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2564\อื่น ๆ 2564\"/>
    </mc:Choice>
  </mc:AlternateContent>
  <xr:revisionPtr revIDLastSave="0" documentId="13_ncr:1_{49070371-7B3F-4425-B79A-B8A5F644E777}" xr6:coauthVersionLast="47" xr6:coauthVersionMax="47" xr10:uidLastSave="{00000000-0000-0000-0000-000000000000}"/>
  <bookViews>
    <workbookView xWindow="-110" yWindow="-110" windowWidth="19420" windowHeight="10420" activeTab="2" xr2:uid="{3EF4C04A-75AD-40B5-A7A4-AD2BC080CAE0}"/>
  </bookViews>
  <sheets>
    <sheet name="ตค." sheetId="1" r:id="rId1"/>
    <sheet name="พย." sheetId="4" r:id="rId2"/>
    <sheet name="ธค." sheetId="6" r:id="rId3"/>
    <sheet name="สรุป ตค.-พย." sheetId="3" r:id="rId4"/>
    <sheet name="สรุป" sheetId="7" r:id="rId5"/>
    <sheet name="รวม" sheetId="5" r:id="rId6"/>
    <sheet name="Sheet2" sheetId="2" r:id="rId7"/>
  </sheets>
  <definedNames>
    <definedName name="_xlnm._FilterDatabase" localSheetId="1" hidden="1">พย.!$A$4:$M$34</definedName>
    <definedName name="_xlnm.Print_Titles" localSheetId="0">ตค.!$1:$3</definedName>
    <definedName name="_xlnm.Print_Titles" localSheetId="2">ธค.!$1:$3</definedName>
    <definedName name="_xlnm.Print_Titles" localSheetId="1">พย.!$2:$3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4" l="1"/>
  <c r="J77" i="5"/>
  <c r="H76" i="5"/>
  <c r="F76" i="5"/>
  <c r="H75" i="5"/>
  <c r="F75" i="5"/>
  <c r="H74" i="5"/>
  <c r="F74" i="5"/>
  <c r="H73" i="5"/>
  <c r="F73" i="5"/>
  <c r="H72" i="5"/>
  <c r="F72" i="5"/>
  <c r="H71" i="5"/>
  <c r="F71" i="5"/>
  <c r="H70" i="5"/>
  <c r="F70" i="5"/>
  <c r="H69" i="5"/>
  <c r="F69" i="5"/>
  <c r="H68" i="5"/>
  <c r="F68" i="5"/>
  <c r="H67" i="5"/>
  <c r="F67" i="5"/>
  <c r="H66" i="5"/>
  <c r="F66" i="5"/>
  <c r="H65" i="5"/>
  <c r="F65" i="5"/>
  <c r="H64" i="5"/>
  <c r="F64" i="5"/>
  <c r="J59" i="5"/>
  <c r="H58" i="5"/>
  <c r="F58" i="5"/>
  <c r="H57" i="5"/>
  <c r="F57" i="5"/>
  <c r="H56" i="5"/>
  <c r="F56" i="5"/>
  <c r="H55" i="5"/>
  <c r="F55" i="5"/>
  <c r="H54" i="5"/>
  <c r="F54" i="5"/>
  <c r="H53" i="5"/>
  <c r="F53" i="5"/>
  <c r="H52" i="5"/>
  <c r="F52" i="5"/>
  <c r="H51" i="5"/>
  <c r="F51" i="5"/>
  <c r="H50" i="5"/>
  <c r="F50" i="5"/>
  <c r="H49" i="5"/>
  <c r="F49" i="5"/>
  <c r="H48" i="5"/>
  <c r="F48" i="5"/>
  <c r="H47" i="5"/>
  <c r="H46" i="5"/>
  <c r="H45" i="5"/>
  <c r="H44" i="5"/>
  <c r="H43" i="5"/>
  <c r="H42" i="5"/>
  <c r="F42" i="5"/>
  <c r="M36" i="5"/>
  <c r="L36" i="5"/>
  <c r="I36" i="5"/>
  <c r="H36" i="5"/>
  <c r="G36" i="5"/>
  <c r="F36" i="5"/>
  <c r="E36" i="5"/>
  <c r="J36" i="5" s="1"/>
  <c r="B36" i="5"/>
  <c r="M35" i="5"/>
  <c r="L35" i="5"/>
  <c r="I35" i="5"/>
  <c r="G35" i="5"/>
  <c r="F35" i="5"/>
  <c r="E35" i="5"/>
  <c r="C35" i="5" s="1"/>
  <c r="B35" i="5"/>
  <c r="M34" i="5"/>
  <c r="L34" i="5"/>
  <c r="I34" i="5"/>
  <c r="G34" i="5"/>
  <c r="F34" i="5"/>
  <c r="E34" i="5"/>
  <c r="H34" i="5" s="1"/>
  <c r="C34" i="5"/>
  <c r="B34" i="5"/>
  <c r="M33" i="5"/>
  <c r="L33" i="5"/>
  <c r="I33" i="5"/>
  <c r="G33" i="5"/>
  <c r="F33" i="5"/>
  <c r="E33" i="5"/>
  <c r="J33" i="5" s="1"/>
  <c r="B33" i="5"/>
  <c r="M32" i="5"/>
  <c r="L32" i="5"/>
  <c r="J32" i="5"/>
  <c r="I32" i="5"/>
  <c r="H32" i="5"/>
  <c r="G32" i="5"/>
  <c r="F32" i="5"/>
  <c r="E32" i="5"/>
  <c r="C32" i="5"/>
  <c r="B32" i="5"/>
  <c r="M31" i="5"/>
  <c r="L31" i="5"/>
  <c r="J31" i="5"/>
  <c r="I31" i="5"/>
  <c r="H31" i="5"/>
  <c r="G31" i="5"/>
  <c r="F31" i="5"/>
  <c r="E31" i="5"/>
  <c r="C31" i="5"/>
  <c r="B31" i="5"/>
  <c r="M30" i="5"/>
  <c r="L30" i="5"/>
  <c r="J30" i="5"/>
  <c r="I30" i="5"/>
  <c r="H30" i="5"/>
  <c r="G30" i="5"/>
  <c r="F30" i="5"/>
  <c r="E30" i="5"/>
  <c r="B30" i="5"/>
  <c r="M29" i="5"/>
  <c r="L29" i="5"/>
  <c r="I29" i="5"/>
  <c r="G29" i="5"/>
  <c r="F29" i="5"/>
  <c r="E29" i="5"/>
  <c r="H29" i="5" s="1"/>
  <c r="C29" i="5"/>
  <c r="B29" i="5"/>
  <c r="M28" i="5"/>
  <c r="L28" i="5"/>
  <c r="I28" i="5"/>
  <c r="G28" i="5"/>
  <c r="F28" i="5"/>
  <c r="E28" i="5"/>
  <c r="J28" i="5" s="1"/>
  <c r="B28" i="5"/>
  <c r="M27" i="5"/>
  <c r="L27" i="5"/>
  <c r="J27" i="5"/>
  <c r="I27" i="5"/>
  <c r="H27" i="5"/>
  <c r="G27" i="5"/>
  <c r="F27" i="5"/>
  <c r="E27" i="5"/>
  <c r="B27" i="5"/>
  <c r="M26" i="5"/>
  <c r="L26" i="5"/>
  <c r="I26" i="5"/>
  <c r="G26" i="5"/>
  <c r="F26" i="5"/>
  <c r="E26" i="5"/>
  <c r="J26" i="5" s="1"/>
  <c r="B26" i="5"/>
  <c r="M25" i="5"/>
  <c r="L25" i="5"/>
  <c r="J25" i="5"/>
  <c r="I25" i="5"/>
  <c r="H25" i="5"/>
  <c r="G25" i="5"/>
  <c r="F25" i="5"/>
  <c r="E25" i="5"/>
  <c r="B25" i="5"/>
  <c r="M24" i="5"/>
  <c r="L24" i="5"/>
  <c r="I24" i="5"/>
  <c r="G24" i="5"/>
  <c r="F24" i="5"/>
  <c r="E24" i="5"/>
  <c r="C24" i="5" s="1"/>
  <c r="B24" i="5"/>
  <c r="M23" i="5"/>
  <c r="L23" i="5"/>
  <c r="I23" i="5"/>
  <c r="G23" i="5"/>
  <c r="F23" i="5"/>
  <c r="E23" i="5"/>
  <c r="H23" i="5" s="1"/>
  <c r="C23" i="5"/>
  <c r="B23" i="5"/>
  <c r="M22" i="5"/>
  <c r="L22" i="5"/>
  <c r="I22" i="5"/>
  <c r="G22" i="5"/>
  <c r="F22" i="5"/>
  <c r="E22" i="5"/>
  <c r="J22" i="5" s="1"/>
  <c r="B22" i="5"/>
  <c r="M21" i="5"/>
  <c r="L21" i="5"/>
  <c r="I21" i="5"/>
  <c r="G21" i="5"/>
  <c r="F21" i="5"/>
  <c r="E21" i="5"/>
  <c r="J21" i="5" s="1"/>
  <c r="B21" i="5"/>
  <c r="M20" i="5"/>
  <c r="L20" i="5"/>
  <c r="J20" i="5"/>
  <c r="I20" i="5"/>
  <c r="H20" i="5"/>
  <c r="G20" i="5"/>
  <c r="F20" i="5"/>
  <c r="E20" i="5"/>
  <c r="B20" i="5"/>
  <c r="M19" i="5"/>
  <c r="L19" i="5"/>
  <c r="I19" i="5"/>
  <c r="G19" i="5"/>
  <c r="F19" i="5"/>
  <c r="E19" i="5"/>
  <c r="C19" i="5" s="1"/>
  <c r="B19" i="5"/>
  <c r="M18" i="5"/>
  <c r="L18" i="5"/>
  <c r="I18" i="5"/>
  <c r="G18" i="5"/>
  <c r="F18" i="5"/>
  <c r="E18" i="5"/>
  <c r="H18" i="5" s="1"/>
  <c r="B18" i="5"/>
  <c r="M17" i="5"/>
  <c r="L17" i="5"/>
  <c r="J17" i="5"/>
  <c r="I17" i="5"/>
  <c r="H17" i="5"/>
  <c r="G17" i="5"/>
  <c r="F17" i="5"/>
  <c r="E17" i="5"/>
  <c r="C17" i="5"/>
  <c r="B17" i="5"/>
  <c r="M16" i="5"/>
  <c r="L16" i="5"/>
  <c r="J16" i="5"/>
  <c r="I16" i="5"/>
  <c r="H16" i="5"/>
  <c r="G16" i="5"/>
  <c r="F16" i="5"/>
  <c r="E16" i="5"/>
  <c r="C16" i="5"/>
  <c r="B16" i="5"/>
  <c r="M15" i="5"/>
  <c r="L15" i="5"/>
  <c r="J15" i="5"/>
  <c r="I15" i="5"/>
  <c r="H15" i="5"/>
  <c r="G15" i="5"/>
  <c r="F15" i="5"/>
  <c r="E15" i="5"/>
  <c r="C15" i="5"/>
  <c r="M14" i="5"/>
  <c r="L14" i="5"/>
  <c r="I14" i="5"/>
  <c r="G14" i="5"/>
  <c r="F14" i="5"/>
  <c r="E14" i="5"/>
  <c r="C14" i="5" s="1"/>
  <c r="B14" i="5"/>
  <c r="M13" i="5"/>
  <c r="L13" i="5"/>
  <c r="I13" i="5"/>
  <c r="G13" i="5"/>
  <c r="F13" i="5"/>
  <c r="E13" i="5"/>
  <c r="H13" i="5" s="1"/>
  <c r="C13" i="5"/>
  <c r="B13" i="5"/>
  <c r="M12" i="5"/>
  <c r="L12" i="5"/>
  <c r="I12" i="5"/>
  <c r="G12" i="5"/>
  <c r="F12" i="5"/>
  <c r="E12" i="5"/>
  <c r="J12" i="5" s="1"/>
  <c r="B12" i="5"/>
  <c r="M11" i="5"/>
  <c r="L11" i="5"/>
  <c r="I11" i="5"/>
  <c r="G11" i="5"/>
  <c r="F11" i="5"/>
  <c r="E11" i="5"/>
  <c r="C11" i="5" s="1"/>
  <c r="M10" i="5"/>
  <c r="L10" i="5"/>
  <c r="I10" i="5"/>
  <c r="G10" i="5"/>
  <c r="E10" i="5"/>
  <c r="C10" i="5" s="1"/>
  <c r="B10" i="5"/>
  <c r="M9" i="5"/>
  <c r="L9" i="5"/>
  <c r="J9" i="5"/>
  <c r="I9" i="5"/>
  <c r="H9" i="5"/>
  <c r="G9" i="5"/>
  <c r="E9" i="5"/>
  <c r="C9" i="5"/>
  <c r="M8" i="5"/>
  <c r="L8" i="5"/>
  <c r="J8" i="5"/>
  <c r="I8" i="5"/>
  <c r="H8" i="5"/>
  <c r="G8" i="5"/>
  <c r="E8" i="5"/>
  <c r="C8" i="5"/>
  <c r="B8" i="5"/>
  <c r="M7" i="5"/>
  <c r="L7" i="5"/>
  <c r="J7" i="5"/>
  <c r="I7" i="5"/>
  <c r="H7" i="5"/>
  <c r="G7" i="5"/>
  <c r="E7" i="5"/>
  <c r="C7" i="5" s="1"/>
  <c r="B7" i="5"/>
  <c r="M6" i="5"/>
  <c r="L6" i="5"/>
  <c r="J6" i="5"/>
  <c r="I6" i="5"/>
  <c r="G6" i="5"/>
  <c r="E6" i="5"/>
  <c r="H6" i="5" s="1"/>
  <c r="C6" i="5"/>
  <c r="M5" i="5"/>
  <c r="L5" i="5"/>
  <c r="J5" i="5"/>
  <c r="I5" i="5"/>
  <c r="G5" i="5"/>
  <c r="E5" i="5"/>
  <c r="H5" i="5" s="1"/>
  <c r="C5" i="5"/>
  <c r="B5" i="5"/>
  <c r="L4" i="5"/>
  <c r="I4" i="5"/>
  <c r="G4" i="5"/>
  <c r="F4" i="5"/>
  <c r="E4" i="5"/>
  <c r="H4" i="5" s="1"/>
  <c r="C4" i="5"/>
  <c r="B4" i="5"/>
  <c r="X12" i="3"/>
  <c r="X7" i="7"/>
  <c r="X12" i="7" s="1"/>
  <c r="X6" i="7"/>
  <c r="X8" i="7"/>
  <c r="W8" i="7"/>
  <c r="W7" i="7"/>
  <c r="W6" i="7"/>
  <c r="B12" i="3"/>
  <c r="W12" i="3"/>
  <c r="X7" i="3"/>
  <c r="X6" i="3"/>
  <c r="J21" i="4"/>
  <c r="H16" i="6"/>
  <c r="F16" i="6"/>
  <c r="H15" i="6"/>
  <c r="F15" i="6"/>
  <c r="H14" i="6"/>
  <c r="F14" i="6"/>
  <c r="H13" i="6"/>
  <c r="F13" i="6"/>
  <c r="H12" i="6"/>
  <c r="F12" i="6"/>
  <c r="H11" i="6"/>
  <c r="F11" i="6"/>
  <c r="H10" i="6"/>
  <c r="F10" i="6"/>
  <c r="H9" i="6"/>
  <c r="F9" i="6"/>
  <c r="H8" i="6"/>
  <c r="F8" i="6"/>
  <c r="H7" i="6"/>
  <c r="F7" i="6"/>
  <c r="H6" i="6"/>
  <c r="F6" i="6"/>
  <c r="H5" i="6"/>
  <c r="F5" i="6"/>
  <c r="H4" i="6"/>
  <c r="F4" i="6"/>
  <c r="J17" i="6"/>
  <c r="X8" i="3"/>
  <c r="M20" i="4"/>
  <c r="F20" i="4"/>
  <c r="H20" i="4"/>
  <c r="M19" i="4"/>
  <c r="F19" i="4"/>
  <c r="M18" i="4"/>
  <c r="F18" i="4"/>
  <c r="M17" i="4"/>
  <c r="H17" i="4"/>
  <c r="F17" i="4"/>
  <c r="M16" i="4"/>
  <c r="F16" i="4"/>
  <c r="M15" i="4"/>
  <c r="F15" i="4"/>
  <c r="M14" i="4"/>
  <c r="F14" i="4"/>
  <c r="M13" i="4"/>
  <c r="F13" i="4"/>
  <c r="M12" i="4"/>
  <c r="H12" i="4"/>
  <c r="F12" i="4"/>
  <c r="M11" i="4"/>
  <c r="H11" i="4"/>
  <c r="F11" i="4"/>
  <c r="M10" i="4"/>
  <c r="F10" i="4"/>
  <c r="M9" i="4"/>
  <c r="M8" i="4"/>
  <c r="M7" i="4"/>
  <c r="M6" i="4"/>
  <c r="H6" i="4"/>
  <c r="M5" i="4"/>
  <c r="H5" i="4"/>
  <c r="H4" i="4"/>
  <c r="F4" i="4"/>
  <c r="I21" i="1"/>
  <c r="J4" i="5" l="1"/>
  <c r="C12" i="5"/>
  <c r="J13" i="5"/>
  <c r="H14" i="5"/>
  <c r="J18" i="5"/>
  <c r="H19" i="5"/>
  <c r="C22" i="5"/>
  <c r="J23" i="5"/>
  <c r="H24" i="5"/>
  <c r="J29" i="5"/>
  <c r="J34" i="5"/>
  <c r="H35" i="5"/>
  <c r="H11" i="5"/>
  <c r="J14" i="5"/>
  <c r="J19" i="5"/>
  <c r="H21" i="5"/>
  <c r="J24" i="5"/>
  <c r="H26" i="5"/>
  <c r="J35" i="5"/>
  <c r="H10" i="5"/>
  <c r="J10" i="5"/>
  <c r="J11" i="5"/>
  <c r="H12" i="5"/>
  <c r="H22" i="5"/>
  <c r="H28" i="5"/>
  <c r="H33" i="5"/>
  <c r="W12" i="7"/>
  <c r="B12" i="7" s="1"/>
  <c r="H15" i="4"/>
  <c r="H16" i="4"/>
  <c r="H8" i="4"/>
  <c r="H9" i="4"/>
  <c r="H13" i="4"/>
  <c r="H18" i="4"/>
  <c r="H14" i="4"/>
  <c r="H19" i="4"/>
  <c r="H7" i="4"/>
  <c r="H10" i="4"/>
  <c r="W7" i="3"/>
  <c r="W8" i="3"/>
  <c r="W6" i="3"/>
  <c r="J37" i="5" l="1"/>
  <c r="H3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C11" i="1"/>
  <c r="E4" i="1"/>
  <c r="H4" i="1" s="1"/>
  <c r="E5" i="1"/>
  <c r="H5" i="1" s="1"/>
  <c r="E6" i="1"/>
  <c r="C6" i="1" s="1"/>
  <c r="E7" i="1"/>
  <c r="J7" i="1" s="1"/>
  <c r="E8" i="1"/>
  <c r="J8" i="1" s="1"/>
  <c r="E9" i="1"/>
  <c r="J9" i="1" s="1"/>
  <c r="E10" i="1"/>
  <c r="J10" i="1" s="1"/>
  <c r="E11" i="1"/>
  <c r="J11" i="1" s="1"/>
  <c r="E12" i="1"/>
  <c r="J12" i="1" s="1"/>
  <c r="E13" i="1"/>
  <c r="H13" i="1" s="1"/>
  <c r="E14" i="1"/>
  <c r="C14" i="1" s="1"/>
  <c r="E15" i="1"/>
  <c r="J15" i="1" s="1"/>
  <c r="E16" i="1"/>
  <c r="J16" i="1" s="1"/>
  <c r="E17" i="1"/>
  <c r="J17" i="1" s="1"/>
  <c r="E18" i="1"/>
  <c r="J18" i="1" s="1"/>
  <c r="E19" i="1"/>
  <c r="J19" i="1" s="1"/>
  <c r="E20" i="1"/>
  <c r="J20" i="1" s="1"/>
  <c r="E21" i="1"/>
  <c r="H21" i="1" s="1"/>
  <c r="E22" i="1"/>
  <c r="H22" i="1" s="1"/>
  <c r="E23" i="1"/>
  <c r="J23" i="1" s="1"/>
  <c r="E24" i="1"/>
  <c r="J24" i="1" s="1"/>
  <c r="E25" i="1"/>
  <c r="J25" i="1" s="1"/>
  <c r="E26" i="1"/>
  <c r="J26" i="1" s="1"/>
  <c r="E27" i="1"/>
  <c r="J27" i="1" s="1"/>
  <c r="E28" i="1"/>
  <c r="H28" i="1" s="1"/>
  <c r="E29" i="1"/>
  <c r="H29" i="1" s="1"/>
  <c r="E30" i="1"/>
  <c r="H30" i="1" s="1"/>
  <c r="E31" i="1"/>
  <c r="J31" i="1" s="1"/>
  <c r="E32" i="1"/>
  <c r="J32" i="1" s="1"/>
  <c r="E33" i="1"/>
  <c r="J33" i="1" s="1"/>
  <c r="E34" i="1"/>
  <c r="J34" i="1" s="1"/>
  <c r="E35" i="1"/>
  <c r="J35" i="1" s="1"/>
  <c r="E36" i="1"/>
  <c r="J36" i="1" s="1"/>
  <c r="B4" i="1"/>
  <c r="B5" i="1"/>
  <c r="B7" i="1"/>
  <c r="B8" i="1"/>
  <c r="B10" i="1"/>
  <c r="B12" i="1"/>
  <c r="B13" i="1"/>
  <c r="B14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C10" i="1" l="1"/>
  <c r="H33" i="1"/>
  <c r="C9" i="1"/>
  <c r="H26" i="1"/>
  <c r="C29" i="1"/>
  <c r="C5" i="1"/>
  <c r="H25" i="1"/>
  <c r="C24" i="1"/>
  <c r="H18" i="1"/>
  <c r="C22" i="1"/>
  <c r="H17" i="1"/>
  <c r="C17" i="1"/>
  <c r="H10" i="1"/>
  <c r="C13" i="1"/>
  <c r="H9" i="1"/>
  <c r="J28" i="1"/>
  <c r="J30" i="1"/>
  <c r="J22" i="1"/>
  <c r="J14" i="1"/>
  <c r="J6" i="1"/>
  <c r="H36" i="1"/>
  <c r="H20" i="1"/>
  <c r="H12" i="1"/>
  <c r="C23" i="1"/>
  <c r="C12" i="1"/>
  <c r="C4" i="1"/>
  <c r="J29" i="1"/>
  <c r="J21" i="1"/>
  <c r="J13" i="1"/>
  <c r="J5" i="1"/>
  <c r="H35" i="1"/>
  <c r="H27" i="1"/>
  <c r="H19" i="1"/>
  <c r="H11" i="1"/>
  <c r="J4" i="1"/>
  <c r="C19" i="1"/>
  <c r="C34" i="1"/>
  <c r="H32" i="1"/>
  <c r="H24" i="1"/>
  <c r="H16" i="1"/>
  <c r="H8" i="1"/>
  <c r="C35" i="1"/>
  <c r="C32" i="1"/>
  <c r="C16" i="1"/>
  <c r="C8" i="1"/>
  <c r="H31" i="1"/>
  <c r="H23" i="1"/>
  <c r="H15" i="1"/>
  <c r="H7" i="1"/>
  <c r="C31" i="1"/>
  <c r="C15" i="1"/>
  <c r="C7" i="1"/>
  <c r="H14" i="1"/>
  <c r="H6" i="1"/>
  <c r="J37" i="1" l="1"/>
</calcChain>
</file>

<file path=xl/sharedStrings.xml><?xml version="1.0" encoding="utf-8"?>
<sst xmlns="http://schemas.openxmlformats.org/spreadsheetml/2006/main" count="1195" uniqueCount="312">
  <si>
    <t>งานที่จัดซื้อหรือจัดจ้าง</t>
  </si>
  <si>
    <t>วงเงินที่จัดซื้อ
หรือจัดจ้าง (บาท)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</si>
  <si>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</si>
  <si>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</si>
  <si>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</si>
  <si>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ผู้ได้รับการคัดเลือกที่ตกลงซื้อหรือจ้าง</t>
  </si>
  <si>
    <t>เหตุผลที่คัดเลือก
โดยสรุป</t>
  </si>
  <si>
    <t>เลขที่และวันที่ของสัญญาหรือข้อตกลงในการซื้อหรือจ้าง</t>
  </si>
  <si>
    <t xml:space="preserve">รายชื่อผู้เสนอราคา </t>
  </si>
  <si>
    <t>ราคาที่เสนอ</t>
  </si>
  <si>
    <t xml:space="preserve">ผู้ได้รับการคัดเลือก </t>
  </si>
  <si>
    <t>ราคาที่ตกลง
ซื้อหรือจ้าง</t>
  </si>
  <si>
    <t>บริษัท รีเลชั่นซอฟต์ จำกัด</t>
  </si>
  <si>
    <t>เฉพาะเจาะจง</t>
  </si>
  <si>
    <t>ราคาเหมาะสม</t>
  </si>
  <si>
    <t>บริษัท อินเทอร์เน็ตประเทศไทย จำกัด (มหาชน)</t>
  </si>
  <si>
    <t>ร้าน เฟมัส แอนด์ ซัคเซ็สฟูล โดยนางแก้วตา จุลมุสิ</t>
  </si>
  <si>
    <t>PO64100033</t>
  </si>
  <si>
    <t>เช่าใช้บริการอินเตอร์เน็ตความเร็วสูง</t>
  </si>
  <si>
    <t>PR64100038</t>
  </si>
  <si>
    <t>บริษัท ไอเน็กซ์ บรอดแบนด์ จำกัด</t>
  </si>
  <si>
    <t>PO64100032</t>
  </si>
  <si>
    <t>เช่าใช้โปรแกรม HR empeo</t>
  </si>
  <si>
    <t>PR64100035</t>
  </si>
  <si>
    <t>บริษัท โกไฟว์ จำกัด</t>
  </si>
  <si>
    <t>PO64100031</t>
  </si>
  <si>
    <t>จ้างเหมาบริการผู้ปฏิบัติงาน ตำแหน่งผู้ประสานงานอาวุโส</t>
  </si>
  <si>
    <t>PR64100030</t>
  </si>
  <si>
    <t>นางสาวศาลิตา บัณฑุกุล</t>
  </si>
  <si>
    <t>PO64100030</t>
  </si>
  <si>
    <t>เช่าใช้บริการระบบ Cloud Service</t>
  </si>
  <si>
    <t>PR64100034</t>
  </si>
  <si>
    <t>PO64100029</t>
  </si>
  <si>
    <t>ดูแลและรักษาโปรแกรม ERP</t>
  </si>
  <si>
    <t>PR64100017</t>
  </si>
  <si>
    <t>บริษัท เคพิส จำกัด</t>
  </si>
  <si>
    <t>PO64100028</t>
  </si>
  <si>
    <t>จ้างเหมาให้บริการ (Provide Service) และ การบริการดูแลบำรุงรักษา (Maintenance Service Agreement) โปรแกรมระบบการรายงานและเรียนรู้ความเสี่ยงทางคลินิกและเหตุการณ์ไม่พึงประสงค์ระดับประเทศ (NRLS) ประจำปีงบประมาณ 2565</t>
  </si>
  <si>
    <t>PR64100033</t>
  </si>
  <si>
    <t>PO64100027</t>
  </si>
  <si>
    <t>ขออนุมัติจ้างเหมาออกแบบและจัดพิมพ์หนังสือเคล็ดลับคุณภาพ</t>
  </si>
  <si>
    <t>PR64100037</t>
  </si>
  <si>
    <t>PO64100026</t>
  </si>
  <si>
    <t>งานจ้างเหมาให้บริการ (Provide Service) และการบริการดูแลบำรุงรักษา (Maintenance Service Agreement) โปรแกรมการสำรวจวัฒนธรรมความปลอดภัยของโรงพยาบาลออนไลน์ (Hospital Safety Culture Survey) ปีงบประมาณ 2565</t>
  </si>
  <si>
    <t>PR64100032</t>
  </si>
  <si>
    <t>บริษัทซีเอชที คอร์เปอร์เรชั่น จำกัด</t>
  </si>
  <si>
    <t>PO64100025</t>
  </si>
  <si>
    <t>ดูแลและรักษาระบบสารบรรณอิเล็กทรอนิกส์</t>
  </si>
  <si>
    <t>PR64100028</t>
  </si>
  <si>
    <t>บริษัท ไอเดียดอท โซลูชั่นส์ จำกัด</t>
  </si>
  <si>
    <t>PO64100024</t>
  </si>
  <si>
    <t>เช่า ระบบเก็บข้อมูลจราจรคอมพิวเตอร์ on Cloud</t>
  </si>
  <si>
    <t>PR64100027</t>
  </si>
  <si>
    <t>PO64100023</t>
  </si>
  <si>
    <t>เช่า Cloud สำหรับเว็บ ha.or.th</t>
  </si>
  <si>
    <t>PR64100026</t>
  </si>
  <si>
    <t>PO64100022</t>
  </si>
  <si>
    <t>ซื้อลิขสิทธิ์การใช้งานโปรแกรม Microsoft Power Bi</t>
  </si>
  <si>
    <t>PR64100025</t>
  </si>
  <si>
    <t>บริษัทเอ-โฮสต์ จำกัด</t>
  </si>
  <si>
    <t>PO64100021</t>
  </si>
  <si>
    <t>ดูแลและรักษาระบบบริหารจัดการงานประชุมวิชาการฟอรั่ม 6 เดือน</t>
  </si>
  <si>
    <t>PR64100024</t>
  </si>
  <si>
    <t>นายมรกต อินทร์คำ</t>
  </si>
  <si>
    <t>PO64100020</t>
  </si>
  <si>
    <t>ดูแลและรักษาระบบลงทะเบียนออนไลน์</t>
  </si>
  <si>
    <t>PR64100023</t>
  </si>
  <si>
    <t>ห้างหุ้นส่วนสามัญ เดอะโซคอลล์ โดยนางสาวภทร มีสุวรรณ</t>
  </si>
  <si>
    <t>PO64100019</t>
  </si>
  <si>
    <t>อุปกรณ์สำรองไฟฟ้าสำหรับอุปกรณ์เครือข่าย และคอมพิวเตอร์แม่ข่าย</t>
  </si>
  <si>
    <t>PR64100022</t>
  </si>
  <si>
    <t>บริษัท นิวเทคโนโลยี่ อินฟอร์เมชั่น จำกัด</t>
  </si>
  <si>
    <t>PO64100018</t>
  </si>
  <si>
    <t>อุปกรณ์ระบบรักษาความปลอดภัย Firewall Internet Zone</t>
  </si>
  <si>
    <t>PR64100021</t>
  </si>
  <si>
    <t>PO64100017</t>
  </si>
  <si>
    <t>เช่าเครือข่าย VPN ไตรมาส 1ประจำปีงบประมาณ 2565</t>
  </si>
  <si>
    <t>PR64100020</t>
  </si>
  <si>
    <t>PO64100016</t>
  </si>
  <si>
    <t>ค่าจ้างเหมาบริการดูแล Helpdesk</t>
  </si>
  <si>
    <t>PR64100019</t>
  </si>
  <si>
    <t>PO64100015</t>
  </si>
  <si>
    <t>จ้างเหมาดูแลทำความสะอาดเครื่องปรับอากาศ</t>
  </si>
  <si>
    <t>PR64100008</t>
  </si>
  <si>
    <t>บริษัท ไทม์ แอร์ เซอร์วิส แอนด์ เอ็นจิเนียริ่ง จำกัด</t>
  </si>
  <si>
    <t>PO64100014</t>
  </si>
  <si>
    <t>จ้างเหมาบริการทำความสะอาดสำนักงาน</t>
  </si>
  <si>
    <t>PR64100007</t>
  </si>
  <si>
    <t>บริษัท มารีน ยูนิคลีน จำกัด</t>
  </si>
  <si>
    <t>PO64100013</t>
  </si>
  <si>
    <t>เช่าอุปกรณ์ IP Phone Cloud PBX</t>
  </si>
  <si>
    <t>PR64100001</t>
  </si>
  <si>
    <t>บริษัท โทรคมนาคมแห่งชาติ จำกัด (มหาชน)</t>
  </si>
  <si>
    <t>PO64100012</t>
  </si>
  <si>
    <t>างปฏิบัติงานตำแหน่งนักวิชาการเชี่ยวชาญระบบ</t>
  </si>
  <si>
    <t>PR64100031</t>
  </si>
  <si>
    <t>นางศิริลักษณ์ โพธิกุล</t>
  </si>
  <si>
    <t>PO64100011</t>
  </si>
  <si>
    <t>จ้างเหมาบริการผู้ปฏิบัติงาน ตำแหน่งผู้ประสานงาน</t>
  </si>
  <si>
    <t>PR64100029</t>
  </si>
  <si>
    <t>นางสาวแพรวา จันทร์ทองอยู่</t>
  </si>
  <si>
    <t>PO64100010</t>
  </si>
  <si>
    <t>จ้างเหมาบริการผู้ปฏิบัติงาน ตำแหน่งผู้จัดการ</t>
  </si>
  <si>
    <t>PR64100018</t>
  </si>
  <si>
    <t>น.ส. เนตรนภา ปานมน</t>
  </si>
  <si>
    <t>PO64100009</t>
  </si>
  <si>
    <t>จ้างเหมาบริการลูกจ้างตามโครงการเพิ่มประสิทธิภาพระบบงานและธำรงการรับรองมาตรฐานสากล</t>
  </si>
  <si>
    <t>PR64100010</t>
  </si>
  <si>
    <t>นางสาวรุ่งนภา บุษบง</t>
  </si>
  <si>
    <t>PO64100008</t>
  </si>
  <si>
    <t>ค่าพนักงานจ้างเหมา โครงการจ้างเหมาบริการงานสนับสนุนด้านเทคโนโลยีสารสนเทศสำหรับโครงการ IT data governance</t>
  </si>
  <si>
    <t>PR64100016</t>
  </si>
  <si>
    <t>นางปัญจพร หงษ์บุญมี</t>
  </si>
  <si>
    <t>PO64100007</t>
  </si>
  <si>
    <t>จ้างเหมาบริการผู้ปฏิบัติงาน ตำแหน่งนักวิชาการโครงการ</t>
  </si>
  <si>
    <t>PR64100013</t>
  </si>
  <si>
    <t>น.ส.จรัญญา บุญเกิด</t>
  </si>
  <si>
    <t>PO64100006</t>
  </si>
  <si>
    <t>างเหมาบริการผู้ปฏิบัติงาน ตำแหน่งผู้ประสานงานโครงการ</t>
  </si>
  <si>
    <t>PR64100011</t>
  </si>
  <si>
    <t>น.ส.เสาวลักษณ์ คงสัมฤทธิ์</t>
  </si>
  <si>
    <t>PO64100005</t>
  </si>
  <si>
    <t>จ้างเหมาบริการผู้เชี่ยวชาญด้านการเงิน การบัญชี การงบประมาณและพัสดุ</t>
  </si>
  <si>
    <t>PR64100009</t>
  </si>
  <si>
    <t>นางสาวจันทิมา ศศิวงศ์ภักดี</t>
  </si>
  <si>
    <t>PO64100004</t>
  </si>
  <si>
    <t>จ้างแม่บ้านให้ความเรียบร้อยภายในสภาบันฯ</t>
  </si>
  <si>
    <t>PR64100006</t>
  </si>
  <si>
    <t>นางคำม้วน ศรีสกุล</t>
  </si>
  <si>
    <t>PO64100003</t>
  </si>
  <si>
    <t>างบริการพนักงานขับรถยนต์</t>
  </si>
  <si>
    <t>PR64100005</t>
  </si>
  <si>
    <t>นายชูเกียรติ ทองสวัสดิ์</t>
  </si>
  <si>
    <t>PO64100002</t>
  </si>
  <si>
    <t>จ้างบริการพนักงานขับรถยนต์</t>
  </si>
  <si>
    <t>PR64100004</t>
  </si>
  <si>
    <t>นายไพศาล ชูกำลัง</t>
  </si>
  <si>
    <t>PO64100001</t>
  </si>
  <si>
    <t>PR64100003</t>
  </si>
  <si>
    <t>นายจีรพล กิจนิเทศ</t>
  </si>
  <si>
    <t>ตค.64</t>
  </si>
  <si>
    <t>แบบสรุปผลการดำเนินการจัดซื้อจัดจ้างในรอบปีงบประมาณ 2565
สถาบันรับรองคุณภาพสถานพยาบาล (องค์การมหาชน)
ประจำเดือนตุลาคม 2564</t>
  </si>
  <si>
    <t>จ้างปฏิบัติงานตำแหน่งนักวิชาการโครงการ</t>
  </si>
  <si>
    <t>คุณสมบัติครบถ้วน ถูกต้อง</t>
  </si>
  <si>
    <t>จ้างเหมาผู้ปฎิบัติงานตำแหน่งผู้ประสานงานโครงการ</t>
  </si>
  <si>
    <t>จ้างพนักงานจ้างเหมาโครงการจ้างเหมาบริการงานสนับสนุนด้านเทคโนโลยีสารสนเทศสำหรับโครงการ IT data governance</t>
  </si>
  <si>
    <t xml:space="preserve"> </t>
  </si>
  <si>
    <t xml:space="preserve">สรุปรายการจัดซื้อ/จัดจ้าง </t>
  </si>
  <si>
    <t>วิธีจัดหา</t>
  </si>
  <si>
    <t>จำนวนรายการ/เดือน</t>
  </si>
  <si>
    <t>จำนวนเงิน</t>
  </si>
  <si>
    <t>ตค.</t>
  </si>
  <si>
    <t>พย.</t>
  </si>
  <si>
    <t>ธค.</t>
  </si>
  <si>
    <t>มค.</t>
  </si>
  <si>
    <t>กพ.</t>
  </si>
  <si>
    <t>มีค.</t>
  </si>
  <si>
    <t>เมย.</t>
  </si>
  <si>
    <t>พค.</t>
  </si>
  <si>
    <t>มิย.</t>
  </si>
  <si>
    <t>กค.</t>
  </si>
  <si>
    <t>สค.</t>
  </si>
  <si>
    <t>กย.</t>
  </si>
  <si>
    <t>รวม</t>
  </si>
  <si>
    <t>1)     วิธีเฉพาะเจาะจง</t>
  </si>
  <si>
    <t xml:space="preserve">        - วงเงินต่ำกว่า 1 แสนบาท                 </t>
  </si>
  <si>
    <t xml:space="preserve">        - วงเงินเกินกว่า 1 แสนบาท แต่ไม่เกินกว่า 5 แสนบาท</t>
  </si>
  <si>
    <t xml:space="preserve">        - วงเงินเกิน 5 แสนบาท</t>
  </si>
  <si>
    <t xml:space="preserve">2)     วิธี E-bidding </t>
  </si>
  <si>
    <t xml:space="preserve">3)     วิธีคัดเลือก  </t>
  </si>
  <si>
    <t>4)     วิธีสอบราคา</t>
  </si>
  <si>
    <t>รวมทั้งสิ้น</t>
  </si>
  <si>
    <t>(ลงชื่อ)..................................................... ผู้จัดทำรายงาน</t>
  </si>
  <si>
    <t>(ลงชื่อ).....................................................ผู้ตรวจทาน</t>
  </si>
  <si>
    <t xml:space="preserve">               (นางอรวรรณ มาณี)</t>
  </si>
  <si>
    <t xml:space="preserve">           (นาสาวณกานดา สกลนุกรกิจ)</t>
  </si>
  <si>
    <t xml:space="preserve">                 เจ้าหน้าที่พัสดุ</t>
  </si>
  <si>
    <t xml:space="preserve">                หัวหน้าเจ้าหน้าที่พัสดุ</t>
  </si>
  <si>
    <t xml:space="preserve">  -</t>
  </si>
  <si>
    <t>รวมเป็นเงินทั้งสิ้น</t>
  </si>
  <si>
    <t>PO64110001</t>
  </si>
  <si>
    <t>จ้างเหมาออกแบบการจัดอบรมเชิงปฏิบัติการผ่านระบบออนไลน์ Shared vision สู่การเป็น 2P Safety Hospital ประจำปีงบประมาณ 2564</t>
  </si>
  <si>
    <t>PR64100036</t>
  </si>
  <si>
    <t>บริษัท อเดไลน์ กรุ๊ป จำกัด</t>
  </si>
  <si>
    <t>PO64110002</t>
  </si>
  <si>
    <t>จ้างเหมาพัฒนาระบบการสำรวจวัฒนธรรมความปลอดภัยของโรงพยาบาลออนไลน์</t>
  </si>
  <si>
    <t>PR64110001</t>
  </si>
  <si>
    <t>PO64110003</t>
  </si>
  <si>
    <t>จ้างเหมาพัฒนาระบบการรับฟังประสบการณ์ผู้ป่วยสู่การปรับระบบบริการ</t>
  </si>
  <si>
    <t>PR64110002</t>
  </si>
  <si>
    <t>PO64110004</t>
  </si>
  <si>
    <t>ขออนุมัติจ้างเหมาจัดกิจกรรมสื่อสารประชาสัมพันธ์ เรื่อง “ทิศทางการดำเนินงานของสรพ. ภายใต้มาตรฐานโรงพยาบาลและบริการสุขภาพ ฉบับที่ 5”</t>
  </si>
  <si>
    <t>PR64110004</t>
  </si>
  <si>
    <t>บริษัท ดีน่าดู มีเดีย พลัส จำกัด</t>
  </si>
  <si>
    <t>PO64110005</t>
  </si>
  <si>
    <t>จ้างเหมาบริการจัดทำชุดสื่อวีดีโอการสอนประกอบหลักสูตรการใช้งานระบบสารสนเทศเปรียบเทียบวัดระดับคุณภาพโรงพยาบาลระดับพื้นฐาน (Basic THIP Users Training Program)</t>
  </si>
  <si>
    <t>PR64110005</t>
  </si>
  <si>
    <t>บริษัท แมสซีฟ โมชั่น จำกัด</t>
  </si>
  <si>
    <t>PO64110006</t>
  </si>
  <si>
    <t>จ้างเหมาจัดพิมพ์โปสเตอร์ประชาสัมพันธ์การประชุมวิชาการ HA National Forum ครั้งที่ 22</t>
  </si>
  <si>
    <t>PR64110006</t>
  </si>
  <si>
    <t>บริษัท เชิญ คอนซัลท์ จำกัด</t>
  </si>
  <si>
    <t>PO64110008</t>
  </si>
  <si>
    <t>จ้างออกแบบและจัดพิมพ์รายงานประจำปี 2563</t>
  </si>
  <si>
    <t>PR64100002</t>
  </si>
  <si>
    <t>บริษัท ดีเซมเบอรี่ จำกัด</t>
  </si>
  <si>
    <t>PO64110009</t>
  </si>
  <si>
    <t>ขออนุมัติจ้างเหมาให้บริการ (Provide Service) สนับสนุนการใช้งานระบบ NRLS แก่สถานพยาบาลสมาชิก รายใหม่ที่เข้าร่วม “โครงการ 2P Safety Hospital” ประจำปีงบประมาณ 2565</t>
  </si>
  <si>
    <t>PR64110003</t>
  </si>
  <si>
    <t>PO64110012</t>
  </si>
  <si>
    <t>อุปกรณ์กระจายสัญญาณอินเตอร์เน็ตแบบพกพาเพื่อใช้ในการจัดหลักสูตรผ่านสื่ออิเล็กทรอนิกส์ทุกรูปแบบและใช้สำหรับการประชุมเชิงปฏิบัติการเพื่อการพัฒนาวิทยากรทางไกลในการบรรยายที่บ้าน</t>
  </si>
  <si>
    <t>PR64110012</t>
  </si>
  <si>
    <t>ร้านแมกเนท สโตร์ โดยนางสาวใยใหม นามรัตน์</t>
  </si>
  <si>
    <t>PO64110013</t>
  </si>
  <si>
    <t>ขอซื้อโปรแกรม Zoom Meeting</t>
  </si>
  <si>
    <t>PR64110017</t>
  </si>
  <si>
    <t>บริษัท วัน-ทู-ออล จำกัด</t>
  </si>
  <si>
    <t>PO64110014</t>
  </si>
  <si>
    <t>จ้างเหมาบริการเขียนบทความวิชาการเกี่ยวกับระบบยา (ภก.สุนทร)</t>
  </si>
  <si>
    <t>PR64110014</t>
  </si>
  <si>
    <t>นายสุนทร ปภานิธินันท์</t>
  </si>
  <si>
    <t>PO64110015</t>
  </si>
  <si>
    <t>จ้างเหมาบริการเขียนบทความวิชาการเกี่ยวกับระบบยา (ภญ.ปภัสรา)</t>
  </si>
  <si>
    <t>PR64110015</t>
  </si>
  <si>
    <t>นางสาวปภัสรา วรรณทอง</t>
  </si>
  <si>
    <t>PO64110016</t>
  </si>
  <si>
    <t>จ้างเหมาออกแบบและจัดพิมพ์หนังสือมาตรฐานโรงพยาบาลและบริการสุขภาพ ฉบับที่ 5</t>
  </si>
  <si>
    <t>PR64110011</t>
  </si>
  <si>
    <t>บริษัท ก.การพิมพ์เทียนกวง จำกัด</t>
  </si>
  <si>
    <t>PO64110017</t>
  </si>
  <si>
    <t>จ้างซ่อมเครื่องคอมพิวเตอร์โน๊ตบุ๊ค</t>
  </si>
  <si>
    <t>PR64110016</t>
  </si>
  <si>
    <t>บริษัท วีเซิร์ฟพลัส จำกัด</t>
  </si>
  <si>
    <t>PO64110018</t>
  </si>
  <si>
    <t>ขอจ้างสำนักงานสอบบัญชีปีงบประมาณ 2564</t>
  </si>
  <si>
    <t>PR64110019</t>
  </si>
  <si>
    <t>บริษัท สำนักงานสามสิบสี่ ออดิต จำกัด</t>
  </si>
  <si>
    <t>PO64110019</t>
  </si>
  <si>
    <t>ซื้อสิทธิ์การใข้งาน Microsoft Office 365</t>
  </si>
  <si>
    <t>PR64110018</t>
  </si>
  <si>
    <t>บริษัท เอ็ม.ไอ.เอส. เอาท์ซอร์สซิ่ง จำกัด</t>
  </si>
  <si>
    <t>PO64110020</t>
  </si>
  <si>
    <t>เช่าใช้สิทธิ์โปรมแกรมป้องกันไวรัส</t>
  </si>
  <si>
    <t>PR64110023</t>
  </si>
  <si>
    <t>บริษัท แอ็กทีฟมีเดีย (ไทยแลนด์) จำกัด</t>
  </si>
  <si>
    <t>PO64110021</t>
  </si>
  <si>
    <t>เช่าบริการ Cloud สำหรับเว็บ Forumhai</t>
  </si>
  <si>
    <t>PR64110022</t>
  </si>
  <si>
    <t>PO64120001</t>
  </si>
  <si>
    <t>จ้างเหมาบริการเอกชนดำเนินการบันทึกวิดิโอฯ</t>
  </si>
  <si>
    <t>PR64110024</t>
  </si>
  <si>
    <t>บริษัท ฟีวา สตูดิโอ จำกัด</t>
  </si>
  <si>
    <t>PO64120002</t>
  </si>
  <si>
    <t>จ้างเหมาบริการจัดทำหลักสูตรฝึกอบรมสำหรับผู้จัดการศูนย์คุณภาพของสถานพยาบาล (Quality Management Representative; QMR</t>
  </si>
  <si>
    <t>PR64110021</t>
  </si>
  <si>
    <t>นางสาวเอมอมร คำนุช</t>
  </si>
  <si>
    <t>PO64120003</t>
  </si>
  <si>
    <t>เช่าบริการ Cloud PBX</t>
  </si>
  <si>
    <t>PR64110025</t>
  </si>
  <si>
    <t>PO64120005</t>
  </si>
  <si>
    <t>เช่าอุปกรณ์โทรศัพท์พื้นฐาน IP Phone Cloud PBX</t>
  </si>
  <si>
    <t>PR64110007</t>
  </si>
  <si>
    <t>PO64120006</t>
  </si>
  <si>
    <t>ตัดสูท</t>
  </si>
  <si>
    <t>PR64120002</t>
  </si>
  <si>
    <t>ร้านวินสันเทเลอร์ โดยนายสุนทร ชนะศรีโยธิน</t>
  </si>
  <si>
    <t>PO64120008</t>
  </si>
  <si>
    <t>ขออนุมัติจ้างเหมาถ่ายภาพนิ่งคณะกรรมการสถาบัน, ผู้บริหารและเจ้าหน้าที่สถาบัน</t>
  </si>
  <si>
    <t>PR64120003</t>
  </si>
  <si>
    <t>นายธีรเนศ ชัยพราหมณ์</t>
  </si>
  <si>
    <t>PO64120009</t>
  </si>
  <si>
    <t>เช่าบัญชี VPN (Virtual Private Network)</t>
  </si>
  <si>
    <t>PR64120009</t>
  </si>
  <si>
    <t>PO64120010</t>
  </si>
  <si>
    <t>จ้างเหมาบริการผลิตสื่อวิดีโอประชาสัมพันธ์งาน HA Forum ครั้งที่ 22</t>
  </si>
  <si>
    <t>PR64120007</t>
  </si>
  <si>
    <t>บริษัท สตูดิโอฟันแอนด์ฟิล์ม จำกัด</t>
  </si>
  <si>
    <t>PO64120011</t>
  </si>
  <si>
    <t>จ้างเหมาบริการจัดพิมพ์หนังสือ HA update 2022</t>
  </si>
  <si>
    <t>PR64120001</t>
  </si>
  <si>
    <t>PO64120012</t>
  </si>
  <si>
    <t>ขออนุมัติจ้างเหมาจัดทำอัตลักษณ์ของสถาบันฯ Corporate Identity Guideline</t>
  </si>
  <si>
    <t>PR64120005</t>
  </si>
  <si>
    <t>บริษัท มิลเลียนแนร์ มายด์ จำกัด</t>
  </si>
  <si>
    <t>PO64120013</t>
  </si>
  <si>
    <t>จ้างพัฒนาโปรแกรม THIP ปีงบประมาณ 2565 ส่วนขยาย Module Analysis (Thailand Hospital Indicators Program: THIP)</t>
  </si>
  <si>
    <t>PR64120006</t>
  </si>
  <si>
    <t>บริษัท โอเพน ซอร์ส เทคโนโลยี จำกัด</t>
  </si>
  <si>
    <t>PO64120014</t>
  </si>
  <si>
    <t>จ้างเหมาบริการวิเคราะห์ค่างานและจัดทำแผนอัตรากำลังของสถาบันรับรองคุณภาพสถานพยาบาล (องค์การมหาชน)</t>
  </si>
  <si>
    <t>PR64120013</t>
  </si>
  <si>
    <t>นางมาริสา เชาว์พฤฒิพงศ์</t>
  </si>
  <si>
    <t>PO64120015</t>
  </si>
  <si>
    <t>0 จ้างเหมาบริการผู้ปฏิบัติงาน ตำแหน่งผู้ประสานงาน</t>
  </si>
  <si>
    <t>PR64120010</t>
  </si>
  <si>
    <t>นางสาวเมธาวี จันทร์มล</t>
  </si>
  <si>
    <t>พย.64</t>
  </si>
  <si>
    <t>แบบสรุปผลการดำเนินการจัดซื้อจัดจ้างในรอบปีงบประมาณ 2565
สถาบันรับรองคุณภาพสถานพยาบาล (องค์การมหาชน)
ประจำเดือนพฤศจิกายน 2564</t>
  </si>
  <si>
    <t>ร้านวินสันเทเลอร์ 
โดยนายสุนทร ชนะศรีโยธิน</t>
  </si>
  <si>
    <t>บริษัท แอ็กทีฟมีเดีย
 (ไทยแลนด์) จำกัด</t>
  </si>
  <si>
    <t>บริษัท เอ็ม.ไอ.เอส. 
เอาท์ซอร์สซิ่ง จำกัด</t>
  </si>
  <si>
    <t>บริษัท เอ็ม.ไอ.เอส.
 เอาท์ซอร์สซิ่ง จำกัด</t>
  </si>
  <si>
    <t>บริษัท อินเทอร์เน็ต
ประเทศไทย จำกัด (มหาชน)</t>
  </si>
  <si>
    <t>ธค.64</t>
  </si>
  <si>
    <t>ตั้งแต่เดือนตุลาคม - ธันวาคม 2564</t>
  </si>
  <si>
    <t>ตั้งแต่เดือนตุลาคม - พฤศจิกายน 2564</t>
  </si>
  <si>
    <t>แบบสรุปผลการดำเนินการจัดซื้อจัดจ้างในรอบปีงบประมาณ 2565
สถาบันรับรองคุณภาพสถานพยาบาล (องค์การมหาชน)
ประจำเดือนธันวาคม 2564</t>
  </si>
  <si>
    <t xml:space="preserve">              (นางสาวณกานดา สกลนุกรกิจ)</t>
  </si>
  <si>
    <t xml:space="preserve">                  หัวหน้าเจ้าหน้าที่พัสดุ</t>
  </si>
  <si>
    <t xml:space="preserve">        (นางสาวณกานดา สกลนุกรกิจ)</t>
  </si>
  <si>
    <t xml:space="preserve">              หัวหน้าเจ้าหน้าที่พัสดุ</t>
  </si>
  <si>
    <t>จ้างตัดเครื่องแบบสถาบันฯ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</si>
</sst>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sz val="13"/>
      <color rgb="FF393939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2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2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vertical="top" wrapText="1"/>
    </xf>
    <xf numFmtId="4" fontId="4" fillId="2" borderId="2" xfId="0" applyNumberFormat="1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vertical="top"/>
    </xf>
    <xf numFmtId="4" fontId="5" fillId="2" borderId="2" xfId="0" applyNumberFormat="1" applyFont="1" applyFill="1" applyBorder="1" applyAlignment="1">
      <alignment horizontal="right" vertical="top" wrapText="1"/>
    </xf>
    <xf numFmtId="4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4" fillId="2" borderId="2" xfId="0" applyFont="1" applyFill="1" applyBorder="1" applyAlignment="1">
      <alignment horizontal="left" vertical="top" wrapText="1"/>
    </xf>
    <xf numFmtId="4" fontId="0" fillId="0" borderId="0" xfId="0" applyNumberFormat="1"/>
    <xf numFmtId="0" fontId="2" fillId="2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/>
    </xf>
    <xf numFmtId="4" fontId="2" fillId="2" borderId="2" xfId="0" applyNumberFormat="1" applyFont="1" applyFill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vertical="top" wrapText="1"/>
    </xf>
    <xf numFmtId="0" fontId="8" fillId="0" borderId="0" xfId="0" applyFont="1"/>
    <xf numFmtId="0" fontId="7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0" fontId="2" fillId="0" borderId="0" xfId="0" applyFont="1"/>
    <xf numFmtId="4" fontId="2" fillId="0" borderId="0" xfId="0" applyNumberFormat="1" applyFont="1"/>
    <xf numFmtId="3" fontId="2" fillId="0" borderId="2" xfId="0" applyNumberFormat="1" applyFont="1" applyBorder="1" applyAlignment="1">
      <alignment horizontal="center"/>
    </xf>
    <xf numFmtId="43" fontId="2" fillId="0" borderId="2" xfId="1" applyFont="1" applyBorder="1"/>
    <xf numFmtId="43" fontId="2" fillId="0" borderId="0" xfId="0" applyNumberFormat="1" applyFont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43" fontId="3" fillId="0" borderId="2" xfId="0" applyNumberFormat="1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43" fontId="2" fillId="0" borderId="0" xfId="1" applyFont="1" applyAlignment="1">
      <alignment horizontal="center"/>
    </xf>
    <xf numFmtId="3" fontId="2" fillId="0" borderId="0" xfId="0" applyNumberFormat="1" applyFont="1" applyAlignment="1">
      <alignment horizontal="center"/>
    </xf>
    <xf numFmtId="2" fontId="2" fillId="2" borderId="0" xfId="0" applyNumberFormat="1" applyFont="1" applyFill="1" applyAlignment="1">
      <alignment vertical="top"/>
    </xf>
    <xf numFmtId="2" fontId="2" fillId="2" borderId="0" xfId="0" applyNumberFormat="1" applyFont="1" applyFill="1" applyAlignment="1">
      <alignment horizontal="center" vertical="top"/>
    </xf>
    <xf numFmtId="43" fontId="2" fillId="2" borderId="0" xfId="1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43" fontId="8" fillId="0" borderId="0" xfId="1" applyFont="1" applyAlignment="1">
      <alignment horizontal="center"/>
    </xf>
    <xf numFmtId="0" fontId="10" fillId="2" borderId="0" xfId="0" applyFont="1" applyFill="1" applyAlignment="1">
      <alignment vertical="top"/>
    </xf>
    <xf numFmtId="4" fontId="3" fillId="2" borderId="4" xfId="0" applyNumberFormat="1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2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horizontal="center" vertical="top"/>
    </xf>
    <xf numFmtId="0" fontId="11" fillId="2" borderId="0" xfId="0" applyFont="1" applyFill="1" applyAlignment="1">
      <alignment vertical="top" wrapText="1"/>
    </xf>
    <xf numFmtId="0" fontId="4" fillId="2" borderId="4" xfId="0" applyFont="1" applyFill="1" applyBorder="1" applyAlignment="1">
      <alignment horizontal="center" vertical="top"/>
    </xf>
    <xf numFmtId="4" fontId="4" fillId="2" borderId="2" xfId="0" applyNumberFormat="1" applyFont="1" applyFill="1" applyBorder="1" applyAlignment="1">
      <alignment vertical="top"/>
    </xf>
    <xf numFmtId="0" fontId="4" fillId="2" borderId="5" xfId="0" applyFont="1" applyFill="1" applyBorder="1" applyAlignment="1">
      <alignment vertical="top" wrapText="1"/>
    </xf>
    <xf numFmtId="4" fontId="11" fillId="2" borderId="0" xfId="0" applyNumberFormat="1" applyFont="1" applyFill="1" applyAlignment="1">
      <alignment vertical="top"/>
    </xf>
    <xf numFmtId="3" fontId="2" fillId="2" borderId="0" xfId="0" applyNumberFormat="1" applyFont="1" applyFill="1" applyAlignment="1">
      <alignment vertical="top"/>
    </xf>
    <xf numFmtId="0" fontId="3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4" fontId="2" fillId="2" borderId="4" xfId="0" applyNumberFormat="1" applyFont="1" applyFill="1" applyBorder="1" applyAlignment="1">
      <alignment vertical="top"/>
    </xf>
    <xf numFmtId="4" fontId="2" fillId="2" borderId="7" xfId="0" applyNumberFormat="1" applyFont="1" applyFill="1" applyBorder="1" applyAlignment="1">
      <alignment vertical="top"/>
    </xf>
    <xf numFmtId="4" fontId="3" fillId="2" borderId="2" xfId="0" applyNumberFormat="1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4" fontId="2" fillId="2" borderId="7" xfId="0" applyNumberFormat="1" applyFont="1" applyFill="1" applyBorder="1" applyAlignment="1">
      <alignment horizontal="center" vertical="top"/>
    </xf>
    <xf numFmtId="2" fontId="10" fillId="2" borderId="0" xfId="0" applyNumberFormat="1" applyFont="1" applyFill="1" applyAlignment="1">
      <alignment vertical="top"/>
    </xf>
    <xf numFmtId="0" fontId="10" fillId="2" borderId="0" xfId="0" applyFont="1" applyFill="1" applyAlignment="1">
      <alignment horizontal="center" vertical="top"/>
    </xf>
    <xf numFmtId="2" fontId="10" fillId="2" borderId="0" xfId="0" applyNumberFormat="1" applyFont="1" applyFill="1" applyAlignment="1">
      <alignment horizontal="center" vertical="top"/>
    </xf>
    <xf numFmtId="43" fontId="10" fillId="2" borderId="0" xfId="1" applyFont="1" applyFill="1" applyAlignment="1">
      <alignment vertical="top"/>
    </xf>
    <xf numFmtId="3" fontId="10" fillId="2" borderId="0" xfId="0" applyNumberFormat="1" applyFont="1" applyFill="1" applyAlignment="1">
      <alignment vertical="top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>
      <alignment vertical="top"/>
    </xf>
    <xf numFmtId="0" fontId="10" fillId="0" borderId="0" xfId="0" applyFont="1"/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43" fontId="10" fillId="0" borderId="0" xfId="1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horizontal="center" vertical="top"/>
    </xf>
    <xf numFmtId="4" fontId="2" fillId="2" borderId="0" xfId="0" applyNumberFormat="1" applyFont="1" applyFill="1" applyBorder="1" applyAlignment="1">
      <alignment vertical="top"/>
    </xf>
    <xf numFmtId="4" fontId="2" fillId="2" borderId="0" xfId="0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right" vertical="top" wrapText="1"/>
    </xf>
    <xf numFmtId="4" fontId="3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 vertical="top" wrapText="1"/>
    </xf>
    <xf numFmtId="0" fontId="3" fillId="2" borderId="7" xfId="0" applyFont="1" applyFill="1" applyBorder="1" applyAlignment="1">
      <alignment horizontal="right" vertical="top" wrapText="1"/>
    </xf>
    <xf numFmtId="0" fontId="3" fillId="2" borderId="8" xfId="0" applyFont="1" applyFill="1" applyBorder="1" applyAlignment="1">
      <alignment horizontal="right" vertical="top" wrapText="1"/>
    </xf>
    <xf numFmtId="0" fontId="1" fillId="2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top"/>
    </xf>
    <xf numFmtId="0" fontId="7" fillId="0" borderId="0" xfId="0" applyFont="1" applyAlignment="1">
      <alignment horizontal="center" vertical="top"/>
    </xf>
    <xf numFmtId="2" fontId="7" fillId="0" borderId="6" xfId="0" applyNumberFormat="1" applyFont="1" applyBorder="1" applyAlignment="1">
      <alignment horizontal="center" vertical="top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horizontal="center" vertical="top"/>
    </xf>
    <xf numFmtId="4" fontId="3" fillId="2" borderId="4" xfId="0" applyNumberFormat="1" applyFont="1" applyFill="1" applyBorder="1" applyAlignment="1">
      <alignment horizontal="center" vertical="top"/>
    </xf>
    <xf numFmtId="4" fontId="3" fillId="2" borderId="7" xfId="0" applyNumberFormat="1" applyFont="1" applyFill="1" applyBorder="1" applyAlignment="1">
      <alignment horizontal="center" vertical="top"/>
    </xf>
    <xf numFmtId="4" fontId="3" fillId="2" borderId="8" xfId="0" applyNumberFormat="1" applyFont="1" applyFill="1" applyBorder="1" applyAlignment="1">
      <alignment horizontal="center" vertical="top"/>
    </xf>
    <xf numFmtId="4" fontId="1" fillId="2" borderId="4" xfId="0" applyNumberFormat="1" applyFont="1" applyFill="1" applyBorder="1" applyAlignment="1">
      <alignment horizontal="center" vertical="top"/>
    </xf>
    <xf numFmtId="4" fontId="1" fillId="2" borderId="7" xfId="0" applyNumberFormat="1" applyFont="1" applyFill="1" applyBorder="1" applyAlignment="1">
      <alignment horizontal="center" vertical="top"/>
    </xf>
    <xf numFmtId="4" fontId="1" fillId="2" borderId="8" xfId="0" applyNumberFormat="1" applyFont="1" applyFill="1" applyBorder="1" applyAlignment="1">
      <alignment horizontal="center" vertical="top"/>
    </xf>
    <xf numFmtId="4" fontId="1" fillId="2" borderId="0" xfId="0" applyNumberFormat="1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4" fontId="4" fillId="2" borderId="0" xfId="0" applyNumberFormat="1" applyFont="1" applyFill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F24F5-73F0-4EB0-8653-F1048A299649}">
  <dimension ref="A1:N37"/>
  <sheetViews>
    <sheetView topLeftCell="A34" workbookViewId="0">
      <selection activeCell="G41" sqref="G41"/>
    </sheetView>
  </sheetViews>
  <sheetFormatPr defaultColWidth="8.83203125" defaultRowHeight="21" x14ac:dyDescent="0.3"/>
  <cols>
    <col min="1" max="1" width="4.33203125" style="7" customWidth="1"/>
    <col min="2" max="2" width="20.33203125" style="22" customWidth="1"/>
    <col min="3" max="3" width="9.33203125" style="1" customWidth="1"/>
    <col min="4" max="4" width="25.33203125" style="1" hidden="1" customWidth="1"/>
    <col min="5" max="5" width="10.33203125" style="1" customWidth="1"/>
    <col min="6" max="6" width="10.1640625" style="1" customWidth="1"/>
    <col min="7" max="7" width="17.75" style="22" customWidth="1"/>
    <col min="8" max="8" width="9.6640625" style="1" customWidth="1"/>
    <col min="9" max="9" width="16.58203125" style="22" customWidth="1"/>
    <col min="10" max="10" width="11.58203125" style="1" customWidth="1"/>
    <col min="11" max="11" width="8.83203125" style="1" customWidth="1"/>
    <col min="12" max="12" width="10.08203125" style="7" customWidth="1"/>
    <col min="13" max="13" width="5.08203125" style="7" customWidth="1"/>
    <col min="14" max="14" width="18.1640625" style="1" customWidth="1"/>
    <col min="15" max="16384" width="8.83203125" style="1"/>
  </cols>
  <sheetData>
    <row r="1" spans="1:14" ht="77.5" customHeight="1" x14ac:dyDescent="0.3">
      <c r="A1" s="107" t="s">
        <v>141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4" s="3" customFormat="1" x14ac:dyDescent="0.3">
      <c r="A2" s="108"/>
      <c r="B2" s="110" t="s">
        <v>0</v>
      </c>
      <c r="C2" s="110" t="s">
        <v>1</v>
      </c>
      <c r="D2" s="2"/>
      <c r="E2" s="108" t="s">
        <v>2</v>
      </c>
      <c r="F2" s="108" t="s">
        <v>3</v>
      </c>
      <c r="G2" s="112" t="s">
        <v>4</v>
      </c>
      <c r="H2" s="112"/>
      <c r="I2" s="112" t="s">
        <v>5</v>
      </c>
      <c r="J2" s="112"/>
      <c r="K2" s="110" t="s">
        <v>6</v>
      </c>
      <c r="L2" s="113" t="s">
        <v>7</v>
      </c>
      <c r="M2" s="113"/>
    </row>
    <row r="3" spans="1:14" s="7" customFormat="1" ht="42" x14ac:dyDescent="0.3">
      <c r="A3" s="109"/>
      <c r="B3" s="111"/>
      <c r="C3" s="111"/>
      <c r="D3" s="4"/>
      <c r="E3" s="109"/>
      <c r="F3" s="109"/>
      <c r="G3" s="6" t="s">
        <v>8</v>
      </c>
      <c r="H3" s="5" t="s">
        <v>9</v>
      </c>
      <c r="I3" s="6" t="s">
        <v>10</v>
      </c>
      <c r="J3" s="6" t="s">
        <v>11</v>
      </c>
      <c r="K3" s="111"/>
      <c r="L3" s="110"/>
      <c r="M3" s="110"/>
    </row>
    <row r="4" spans="1:14" s="15" customFormat="1" ht="48" customHeight="1" x14ac:dyDescent="0.3">
      <c r="A4" s="8">
        <v>1</v>
      </c>
      <c r="B4" s="9" t="str">
        <f>Sheet2!C1</f>
        <v>จ้างบริการพนักงานขับรถยนต์</v>
      </c>
      <c r="C4" s="10">
        <f t="shared" ref="C4:C35" si="0">E4</f>
        <v>186000</v>
      </c>
      <c r="D4" s="11"/>
      <c r="E4" s="12">
        <f>Sheet2!G1</f>
        <v>186000</v>
      </c>
      <c r="F4" s="13" t="str">
        <f>$F$5</f>
        <v>เฉพาะเจาะจง</v>
      </c>
      <c r="G4" s="14" t="str">
        <f>Sheet2!F1</f>
        <v>นายจีรพล กิจนิเทศ</v>
      </c>
      <c r="H4" s="10">
        <f>E4+0</f>
        <v>186000</v>
      </c>
      <c r="I4" s="14" t="str">
        <f>Sheet2!F1</f>
        <v>นายจีรพล กิจนิเทศ</v>
      </c>
      <c r="J4" s="10">
        <f t="shared" ref="J4:J36" si="1">E4</f>
        <v>186000</v>
      </c>
      <c r="K4" s="14" t="s">
        <v>143</v>
      </c>
      <c r="L4" s="11" t="str">
        <f>Sheet2!B1</f>
        <v>PO64100001</v>
      </c>
      <c r="M4" s="8" t="s">
        <v>140</v>
      </c>
    </row>
    <row r="5" spans="1:14" s="15" customFormat="1" ht="58.5" x14ac:dyDescent="0.3">
      <c r="A5" s="8">
        <v>2</v>
      </c>
      <c r="B5" s="9" t="str">
        <f>Sheet2!C2</f>
        <v>จ้างบริการพนักงานขับรถยนต์</v>
      </c>
      <c r="C5" s="10">
        <f t="shared" si="0"/>
        <v>186000</v>
      </c>
      <c r="D5" s="11"/>
      <c r="E5" s="10">
        <f>Sheet2!G2</f>
        <v>186000</v>
      </c>
      <c r="F5" s="13" t="s">
        <v>13</v>
      </c>
      <c r="G5" s="14" t="str">
        <f>Sheet2!F2</f>
        <v>นายไพศาล ชูกำลัง</v>
      </c>
      <c r="H5" s="10">
        <f t="shared" ref="H5:H36" si="2">E5+0</f>
        <v>186000</v>
      </c>
      <c r="I5" s="14" t="str">
        <f>Sheet2!F2</f>
        <v>นายไพศาล ชูกำลัง</v>
      </c>
      <c r="J5" s="10">
        <f t="shared" si="1"/>
        <v>186000</v>
      </c>
      <c r="K5" s="14" t="s">
        <v>143</v>
      </c>
      <c r="L5" s="11" t="str">
        <f>Sheet2!B2</f>
        <v>PO64100002</v>
      </c>
      <c r="M5" s="8" t="str">
        <f t="shared" ref="M5:M36" si="3">$M$4</f>
        <v>ตค.64</v>
      </c>
    </row>
    <row r="6" spans="1:14" s="15" customFormat="1" ht="58.5" x14ac:dyDescent="0.3">
      <c r="A6" s="8">
        <v>3</v>
      </c>
      <c r="B6" s="16" t="s">
        <v>134</v>
      </c>
      <c r="C6" s="10">
        <f t="shared" si="0"/>
        <v>186000</v>
      </c>
      <c r="D6" s="11"/>
      <c r="E6" s="10">
        <f>Sheet2!G3</f>
        <v>186000</v>
      </c>
      <c r="F6" s="13" t="s">
        <v>13</v>
      </c>
      <c r="G6" s="14" t="str">
        <f>Sheet2!F3</f>
        <v>นายชูเกียรติ ทองสวัสดิ์</v>
      </c>
      <c r="H6" s="10">
        <f t="shared" si="2"/>
        <v>186000</v>
      </c>
      <c r="I6" s="14" t="str">
        <f>Sheet2!F3</f>
        <v>นายชูเกียรติ ทองสวัสดิ์</v>
      </c>
      <c r="J6" s="10">
        <f t="shared" si="1"/>
        <v>186000</v>
      </c>
      <c r="K6" s="14" t="s">
        <v>143</v>
      </c>
      <c r="L6" s="16" t="str">
        <f>Sheet2!B3</f>
        <v>PO64100003</v>
      </c>
      <c r="M6" s="8" t="str">
        <f t="shared" si="3"/>
        <v>ตค.64</v>
      </c>
    </row>
    <row r="7" spans="1:14" s="15" customFormat="1" ht="58.5" x14ac:dyDescent="0.3">
      <c r="A7" s="8">
        <v>4</v>
      </c>
      <c r="B7" s="9" t="str">
        <f>Sheet2!C4</f>
        <v>จ้างแม่บ้านให้ความเรียบร้อยภายในสภาบันฯ</v>
      </c>
      <c r="C7" s="10">
        <f t="shared" si="0"/>
        <v>185100</v>
      </c>
      <c r="D7" s="11"/>
      <c r="E7" s="10">
        <f>Sheet2!G4</f>
        <v>185100</v>
      </c>
      <c r="F7" s="13" t="s">
        <v>13</v>
      </c>
      <c r="G7" s="14" t="str">
        <f>Sheet2!F4</f>
        <v>นางคำม้วน ศรีสกุล</v>
      </c>
      <c r="H7" s="10">
        <f t="shared" si="2"/>
        <v>185100</v>
      </c>
      <c r="I7" s="14" t="str">
        <f>Sheet2!F4</f>
        <v>นางคำม้วน ศรีสกุล</v>
      </c>
      <c r="J7" s="10">
        <f t="shared" si="1"/>
        <v>185100</v>
      </c>
      <c r="K7" s="14" t="s">
        <v>143</v>
      </c>
      <c r="L7" s="11" t="str">
        <f>Sheet2!B4</f>
        <v>PO64100004</v>
      </c>
      <c r="M7" s="8" t="str">
        <f t="shared" si="3"/>
        <v>ตค.64</v>
      </c>
    </row>
    <row r="8" spans="1:14" s="15" customFormat="1" ht="58.5" x14ac:dyDescent="0.3">
      <c r="A8" s="8">
        <v>5</v>
      </c>
      <c r="B8" s="9" t="str">
        <f>Sheet2!C5</f>
        <v>จ้างเหมาบริการผู้เชี่ยวชาญด้านการเงิน การบัญชี การงบประมาณและพัสดุ</v>
      </c>
      <c r="C8" s="10">
        <f t="shared" si="0"/>
        <v>240000</v>
      </c>
      <c r="D8" s="11"/>
      <c r="E8" s="10">
        <f>Sheet2!G5</f>
        <v>240000</v>
      </c>
      <c r="F8" s="13" t="s">
        <v>13</v>
      </c>
      <c r="G8" s="14" t="str">
        <f>Sheet2!F5</f>
        <v>นางสาวจันทิมา ศศิวงศ์ภักดี</v>
      </c>
      <c r="H8" s="10">
        <f t="shared" si="2"/>
        <v>240000</v>
      </c>
      <c r="I8" s="14" t="str">
        <f>Sheet2!F5</f>
        <v>นางสาวจันทิมา ศศิวงศ์ภักดี</v>
      </c>
      <c r="J8" s="10">
        <f t="shared" si="1"/>
        <v>240000</v>
      </c>
      <c r="K8" s="14" t="s">
        <v>143</v>
      </c>
      <c r="L8" s="11" t="str">
        <f>Sheet2!B5</f>
        <v>PO64100005</v>
      </c>
      <c r="M8" s="8" t="str">
        <f t="shared" si="3"/>
        <v>ตค.64</v>
      </c>
    </row>
    <row r="9" spans="1:14" s="15" customFormat="1" ht="58.5" x14ac:dyDescent="0.3">
      <c r="A9" s="8">
        <v>6</v>
      </c>
      <c r="B9" s="9" t="s">
        <v>144</v>
      </c>
      <c r="C9" s="10">
        <f t="shared" si="0"/>
        <v>216000</v>
      </c>
      <c r="D9" s="11"/>
      <c r="E9" s="10">
        <f>Sheet2!G6</f>
        <v>216000</v>
      </c>
      <c r="F9" s="13" t="s">
        <v>13</v>
      </c>
      <c r="G9" s="14" t="str">
        <f>Sheet2!F6</f>
        <v>น.ส.เสาวลักษณ์ คงสัมฤทธิ์</v>
      </c>
      <c r="H9" s="10">
        <f t="shared" si="2"/>
        <v>216000</v>
      </c>
      <c r="I9" s="14" t="str">
        <f>Sheet2!F6</f>
        <v>น.ส.เสาวลักษณ์ คงสัมฤทธิ์</v>
      </c>
      <c r="J9" s="10">
        <f t="shared" si="1"/>
        <v>216000</v>
      </c>
      <c r="K9" s="14" t="s">
        <v>143</v>
      </c>
      <c r="L9" s="11" t="str">
        <f>Sheet2!B6</f>
        <v>PO64100006</v>
      </c>
      <c r="M9" s="8" t="str">
        <f t="shared" si="3"/>
        <v>ตค.64</v>
      </c>
    </row>
    <row r="10" spans="1:14" s="15" customFormat="1" ht="58.5" x14ac:dyDescent="0.3">
      <c r="A10" s="8">
        <v>7</v>
      </c>
      <c r="B10" s="9" t="str">
        <f>Sheet2!C7</f>
        <v>จ้างเหมาบริการผู้ปฏิบัติงาน ตำแหน่งนักวิชาการโครงการ</v>
      </c>
      <c r="C10" s="10">
        <f t="shared" si="0"/>
        <v>324000</v>
      </c>
      <c r="D10" s="11"/>
      <c r="E10" s="10">
        <f>Sheet2!G7</f>
        <v>324000</v>
      </c>
      <c r="F10" s="13" t="s">
        <v>13</v>
      </c>
      <c r="G10" s="14" t="str">
        <f>Sheet2!F7</f>
        <v>น.ส.จรัญญา บุญเกิด</v>
      </c>
      <c r="H10" s="10">
        <f t="shared" si="2"/>
        <v>324000</v>
      </c>
      <c r="I10" s="14" t="str">
        <f>Sheet2!F7</f>
        <v>น.ส.จรัญญา บุญเกิด</v>
      </c>
      <c r="J10" s="10">
        <f t="shared" si="1"/>
        <v>324000</v>
      </c>
      <c r="K10" s="14" t="s">
        <v>143</v>
      </c>
      <c r="L10" s="11" t="str">
        <f>Sheet2!B7</f>
        <v>PO64100007</v>
      </c>
      <c r="M10" s="8" t="str">
        <f t="shared" si="3"/>
        <v>ตค.64</v>
      </c>
    </row>
    <row r="11" spans="1:14" ht="89" customHeight="1" x14ac:dyDescent="0.3">
      <c r="A11" s="8">
        <v>8</v>
      </c>
      <c r="B11" s="21" t="s">
        <v>145</v>
      </c>
      <c r="C11" s="20">
        <f t="shared" si="0"/>
        <v>300000</v>
      </c>
      <c r="D11" s="19"/>
      <c r="E11" s="20">
        <f>Sheet2!G8</f>
        <v>300000</v>
      </c>
      <c r="F11" s="20" t="str">
        <f t="shared" ref="F11:F36" si="4">$F$5</f>
        <v>เฉพาะเจาะจง</v>
      </c>
      <c r="G11" s="21" t="str">
        <f>Sheet2!F8</f>
        <v>นางปัญจพร หงษ์บุญมี</v>
      </c>
      <c r="H11" s="10">
        <f t="shared" si="2"/>
        <v>300000</v>
      </c>
      <c r="I11" s="21" t="str">
        <f>Sheet2!F8</f>
        <v>นางปัญจพร หงษ์บุญมี</v>
      </c>
      <c r="J11" s="20">
        <f t="shared" si="1"/>
        <v>300000</v>
      </c>
      <c r="K11" s="14" t="s">
        <v>143</v>
      </c>
      <c r="L11" s="18" t="str">
        <f>Sheet2!B8</f>
        <v>PO64100008</v>
      </c>
      <c r="M11" s="23" t="str">
        <f t="shared" si="3"/>
        <v>ตค.64</v>
      </c>
      <c r="N11" s="24" t="s">
        <v>146</v>
      </c>
    </row>
    <row r="12" spans="1:14" ht="84" x14ac:dyDescent="0.3">
      <c r="A12" s="8">
        <v>9</v>
      </c>
      <c r="B12" s="21" t="str">
        <f>Sheet2!C9</f>
        <v>จ้างเหมาบริการลูกจ้างตามโครงการเพิ่มประสิทธิภาพระบบงานและธำรงการรับรองมาตรฐานสากล</v>
      </c>
      <c r="C12" s="20">
        <f t="shared" si="0"/>
        <v>288000</v>
      </c>
      <c r="D12" s="19"/>
      <c r="E12" s="20">
        <f>Sheet2!G9</f>
        <v>288000</v>
      </c>
      <c r="F12" s="20" t="str">
        <f t="shared" si="4"/>
        <v>เฉพาะเจาะจง</v>
      </c>
      <c r="G12" s="21" t="str">
        <f>Sheet2!F9</f>
        <v>นางสาวรุ่งนภา บุษบง</v>
      </c>
      <c r="H12" s="10">
        <f t="shared" si="2"/>
        <v>288000</v>
      </c>
      <c r="I12" s="21" t="str">
        <f>Sheet2!F9</f>
        <v>นางสาวรุ่งนภา บุษบง</v>
      </c>
      <c r="J12" s="20">
        <f t="shared" si="1"/>
        <v>288000</v>
      </c>
      <c r="K12" s="14" t="s">
        <v>143</v>
      </c>
      <c r="L12" s="18" t="str">
        <f>Sheet2!B9</f>
        <v>PO64100009</v>
      </c>
      <c r="M12" s="18" t="str">
        <f t="shared" si="3"/>
        <v>ตค.64</v>
      </c>
    </row>
    <row r="13" spans="1:14" ht="58.5" x14ac:dyDescent="0.3">
      <c r="A13" s="8">
        <v>10</v>
      </c>
      <c r="B13" s="21" t="str">
        <f>Sheet2!C10</f>
        <v>จ้างเหมาบริการผู้ปฏิบัติงาน ตำแหน่งผู้จัดการ</v>
      </c>
      <c r="C13" s="20">
        <f t="shared" si="0"/>
        <v>480000</v>
      </c>
      <c r="D13" s="19"/>
      <c r="E13" s="20">
        <f>Sheet2!G10</f>
        <v>480000</v>
      </c>
      <c r="F13" s="20" t="str">
        <f t="shared" si="4"/>
        <v>เฉพาะเจาะจง</v>
      </c>
      <c r="G13" s="21" t="str">
        <f>Sheet2!F10</f>
        <v>น.ส. เนตรนภา ปานมน</v>
      </c>
      <c r="H13" s="10">
        <f t="shared" si="2"/>
        <v>480000</v>
      </c>
      <c r="I13" s="21" t="str">
        <f>Sheet2!F10</f>
        <v>น.ส. เนตรนภา ปานมน</v>
      </c>
      <c r="J13" s="20">
        <f t="shared" si="1"/>
        <v>480000</v>
      </c>
      <c r="K13" s="14" t="s">
        <v>143</v>
      </c>
      <c r="L13" s="18" t="str">
        <f>Sheet2!B10</f>
        <v>PO64100010</v>
      </c>
      <c r="M13" s="18" t="str">
        <f t="shared" si="3"/>
        <v>ตค.64</v>
      </c>
    </row>
    <row r="14" spans="1:14" ht="58.5" x14ac:dyDescent="0.3">
      <c r="A14" s="8">
        <v>11</v>
      </c>
      <c r="B14" s="21" t="str">
        <f>Sheet2!C11</f>
        <v>จ้างเหมาบริการผู้ปฏิบัติงาน ตำแหน่งผู้ประสานงาน</v>
      </c>
      <c r="C14" s="20">
        <f t="shared" si="0"/>
        <v>216000</v>
      </c>
      <c r="D14" s="19"/>
      <c r="E14" s="20">
        <f>Sheet2!G11</f>
        <v>216000</v>
      </c>
      <c r="F14" s="20" t="str">
        <f t="shared" si="4"/>
        <v>เฉพาะเจาะจง</v>
      </c>
      <c r="G14" s="21" t="str">
        <f>Sheet2!F11</f>
        <v>นางสาวแพรวา จันทร์ทองอยู่</v>
      </c>
      <c r="H14" s="10">
        <f t="shared" si="2"/>
        <v>216000</v>
      </c>
      <c r="I14" s="21" t="str">
        <f>Sheet2!F11</f>
        <v>นางสาวแพรวา จันทร์ทองอยู่</v>
      </c>
      <c r="J14" s="20">
        <f t="shared" si="1"/>
        <v>216000</v>
      </c>
      <c r="K14" s="14" t="s">
        <v>143</v>
      </c>
      <c r="L14" s="18" t="str">
        <f>Sheet2!B11</f>
        <v>PO64100011</v>
      </c>
      <c r="M14" s="18" t="str">
        <f t="shared" si="3"/>
        <v>ตค.64</v>
      </c>
    </row>
    <row r="15" spans="1:14" ht="58.5" x14ac:dyDescent="0.3">
      <c r="A15" s="8">
        <v>12</v>
      </c>
      <c r="B15" s="21" t="s">
        <v>142</v>
      </c>
      <c r="C15" s="20">
        <f t="shared" si="0"/>
        <v>540000</v>
      </c>
      <c r="D15" s="19"/>
      <c r="E15" s="20">
        <f>Sheet2!G12</f>
        <v>540000</v>
      </c>
      <c r="F15" s="20" t="str">
        <f t="shared" si="4"/>
        <v>เฉพาะเจาะจง</v>
      </c>
      <c r="G15" s="21" t="str">
        <f>Sheet2!F12</f>
        <v>นางศิริลักษณ์ โพธิกุล</v>
      </c>
      <c r="H15" s="10">
        <f t="shared" si="2"/>
        <v>540000</v>
      </c>
      <c r="I15" s="21" t="str">
        <f>Sheet2!F12</f>
        <v>นางศิริลักษณ์ โพธิกุล</v>
      </c>
      <c r="J15" s="20">
        <f t="shared" si="1"/>
        <v>540000</v>
      </c>
      <c r="K15" s="14" t="s">
        <v>143</v>
      </c>
      <c r="L15" s="18" t="str">
        <f>Sheet2!B12</f>
        <v>PO64100012</v>
      </c>
      <c r="M15" s="18" t="str">
        <f t="shared" si="3"/>
        <v>ตค.64</v>
      </c>
    </row>
    <row r="16" spans="1:14" ht="42" x14ac:dyDescent="0.3">
      <c r="A16" s="8">
        <v>13</v>
      </c>
      <c r="B16" s="21" t="str">
        <f>Sheet2!C13</f>
        <v>เช่าอุปกรณ์ IP Phone Cloud PBX</v>
      </c>
      <c r="C16" s="20">
        <f t="shared" si="0"/>
        <v>30816</v>
      </c>
      <c r="D16" s="19"/>
      <c r="E16" s="20">
        <f>Sheet2!G13</f>
        <v>30816</v>
      </c>
      <c r="F16" s="20" t="str">
        <f t="shared" si="4"/>
        <v>เฉพาะเจาะจง</v>
      </c>
      <c r="G16" s="21" t="str">
        <f>Sheet2!F13</f>
        <v>บริษัท โทรคมนาคมแห่งชาติ จำกัด (มหาชน)</v>
      </c>
      <c r="H16" s="10">
        <f t="shared" si="2"/>
        <v>30816</v>
      </c>
      <c r="I16" s="21" t="str">
        <f>Sheet2!F13</f>
        <v>บริษัท โทรคมนาคมแห่งชาติ จำกัด (มหาชน)</v>
      </c>
      <c r="J16" s="20">
        <f t="shared" si="1"/>
        <v>30816</v>
      </c>
      <c r="K16" s="14" t="s">
        <v>14</v>
      </c>
      <c r="L16" s="18" t="str">
        <f>Sheet2!B13</f>
        <v>PO64100013</v>
      </c>
      <c r="M16" s="18" t="str">
        <f t="shared" si="3"/>
        <v>ตค.64</v>
      </c>
    </row>
    <row r="17" spans="1:13" ht="42" x14ac:dyDescent="0.3">
      <c r="A17" s="8">
        <v>14</v>
      </c>
      <c r="B17" s="21" t="str">
        <f>Sheet2!C14</f>
        <v>จ้างเหมาบริการทำความสะอาดสำนักงาน</v>
      </c>
      <c r="C17" s="20">
        <f t="shared" si="0"/>
        <v>359520</v>
      </c>
      <c r="D17" s="19"/>
      <c r="E17" s="20">
        <f>Sheet2!G14</f>
        <v>359520</v>
      </c>
      <c r="F17" s="20" t="str">
        <f t="shared" si="4"/>
        <v>เฉพาะเจาะจง</v>
      </c>
      <c r="G17" s="21" t="str">
        <f>Sheet2!F14</f>
        <v>บริษัท มารีน ยูนิคลีน จำกัด</v>
      </c>
      <c r="H17" s="10">
        <f t="shared" si="2"/>
        <v>359520</v>
      </c>
      <c r="I17" s="21" t="str">
        <f>Sheet2!F14</f>
        <v>บริษัท มารีน ยูนิคลีน จำกัด</v>
      </c>
      <c r="J17" s="20">
        <f t="shared" si="1"/>
        <v>359520</v>
      </c>
      <c r="K17" s="14" t="s">
        <v>14</v>
      </c>
      <c r="L17" s="18" t="str">
        <f>Sheet2!B14</f>
        <v>PO64100014</v>
      </c>
      <c r="M17" s="18" t="str">
        <f t="shared" si="3"/>
        <v>ตค.64</v>
      </c>
    </row>
    <row r="18" spans="1:13" ht="42" x14ac:dyDescent="0.3">
      <c r="A18" s="8">
        <v>15</v>
      </c>
      <c r="B18" s="21" t="str">
        <f>Sheet2!C15</f>
        <v>จ้างเหมาดูแลทำความสะอาดเครื่องปรับอากาศ</v>
      </c>
      <c r="C18" s="20">
        <v>170000</v>
      </c>
      <c r="D18" s="19"/>
      <c r="E18" s="20">
        <f>Sheet2!G15</f>
        <v>168460.79999999999</v>
      </c>
      <c r="F18" s="20" t="str">
        <f t="shared" si="4"/>
        <v>เฉพาะเจาะจง</v>
      </c>
      <c r="G18" s="21" t="str">
        <f>Sheet2!F15</f>
        <v>บริษัท ไทม์ แอร์ เซอร์วิส แอนด์ เอ็นจิเนียริ่ง จำกัด</v>
      </c>
      <c r="H18" s="10">
        <f t="shared" si="2"/>
        <v>168460.79999999999</v>
      </c>
      <c r="I18" s="21" t="str">
        <f>Sheet2!F15</f>
        <v>บริษัท ไทม์ แอร์ เซอร์วิส แอนด์ เอ็นจิเนียริ่ง จำกัด</v>
      </c>
      <c r="J18" s="20">
        <f t="shared" si="1"/>
        <v>168460.79999999999</v>
      </c>
      <c r="K18" s="14" t="s">
        <v>14</v>
      </c>
      <c r="L18" s="18" t="str">
        <f>Sheet2!B15</f>
        <v>PO64100015</v>
      </c>
      <c r="M18" s="18" t="str">
        <f t="shared" si="3"/>
        <v>ตค.64</v>
      </c>
    </row>
    <row r="19" spans="1:13" ht="42" x14ac:dyDescent="0.3">
      <c r="A19" s="8">
        <v>16</v>
      </c>
      <c r="B19" s="21" t="str">
        <f>Sheet2!C16</f>
        <v>ค่าจ้างเหมาบริการดูแล Helpdesk</v>
      </c>
      <c r="C19" s="20">
        <f t="shared" si="0"/>
        <v>360000</v>
      </c>
      <c r="D19" s="19"/>
      <c r="E19" s="20">
        <f>Sheet2!G16</f>
        <v>360000</v>
      </c>
      <c r="F19" s="20" t="str">
        <f t="shared" si="4"/>
        <v>เฉพาะเจาะจง</v>
      </c>
      <c r="G19" s="21" t="str">
        <f>Sheet2!F16</f>
        <v>บริษัท นิวเทคโนโลยี่ อินฟอร์เมชั่น จำกัด</v>
      </c>
      <c r="H19" s="10">
        <f t="shared" si="2"/>
        <v>360000</v>
      </c>
      <c r="I19" s="21" t="str">
        <f>Sheet2!F16</f>
        <v>บริษัท นิวเทคโนโลยี่ อินฟอร์เมชั่น จำกัด</v>
      </c>
      <c r="J19" s="20">
        <f t="shared" si="1"/>
        <v>360000</v>
      </c>
      <c r="K19" s="14" t="s">
        <v>14</v>
      </c>
      <c r="L19" s="18" t="str">
        <f>Sheet2!B16</f>
        <v>PO64100016</v>
      </c>
      <c r="M19" s="18" t="str">
        <f t="shared" si="3"/>
        <v>ตค.64</v>
      </c>
    </row>
    <row r="20" spans="1:13" ht="63" x14ac:dyDescent="0.3">
      <c r="A20" s="8">
        <v>17</v>
      </c>
      <c r="B20" s="21" t="str">
        <f>Sheet2!C17</f>
        <v>เช่าเครือข่าย VPN ไตรมาส 1ประจำปีงบประมาณ 2565</v>
      </c>
      <c r="C20" s="20">
        <v>29000</v>
      </c>
      <c r="D20" s="19"/>
      <c r="E20" s="20">
        <f>Sheet2!G17</f>
        <v>28023.3</v>
      </c>
      <c r="F20" s="20" t="str">
        <f t="shared" si="4"/>
        <v>เฉพาะเจาะจง</v>
      </c>
      <c r="G20" s="21" t="str">
        <f>Sheet2!F17</f>
        <v>บริษัท อินเทอร์เน็ตประเทศไทย จำกัด (มหาชน)</v>
      </c>
      <c r="H20" s="10">
        <f t="shared" si="2"/>
        <v>28023.3</v>
      </c>
      <c r="I20" s="21" t="str">
        <f>Sheet2!F17</f>
        <v>บริษัท อินเทอร์เน็ตประเทศไทย จำกัด (มหาชน)</v>
      </c>
      <c r="J20" s="20">
        <f t="shared" si="1"/>
        <v>28023.3</v>
      </c>
      <c r="K20" s="14" t="s">
        <v>14</v>
      </c>
      <c r="L20" s="18" t="str">
        <f>Sheet2!B17</f>
        <v>PO64100017</v>
      </c>
      <c r="M20" s="18" t="str">
        <f t="shared" si="3"/>
        <v>ตค.64</v>
      </c>
    </row>
    <row r="21" spans="1:13" ht="63" x14ac:dyDescent="0.3">
      <c r="A21" s="8">
        <v>18</v>
      </c>
      <c r="B21" s="21" t="str">
        <f>Sheet2!C18</f>
        <v>อุปกรณ์ระบบรักษาความปลอดภัย Firewall Internet Zone</v>
      </c>
      <c r="C21" s="20">
        <v>70000</v>
      </c>
      <c r="D21" s="19"/>
      <c r="E21" s="20">
        <f>Sheet2!G18</f>
        <v>69550</v>
      </c>
      <c r="F21" s="20" t="str">
        <f t="shared" si="4"/>
        <v>เฉพาะเจาะจง</v>
      </c>
      <c r="G21" s="21" t="str">
        <f>Sheet2!F18</f>
        <v>บริษัท นิวเทคโนโลยี่ อินฟอร์เมชั่น จำกัด</v>
      </c>
      <c r="H21" s="10">
        <f t="shared" si="2"/>
        <v>69550</v>
      </c>
      <c r="I21" s="21" t="str">
        <f>Sheet2!F18</f>
        <v>บริษัท นิวเทคโนโลยี่ อินฟอร์เมชั่น จำกัด</v>
      </c>
      <c r="J21" s="20">
        <f t="shared" si="1"/>
        <v>69550</v>
      </c>
      <c r="K21" s="14" t="s">
        <v>14</v>
      </c>
      <c r="L21" s="18" t="str">
        <f>Sheet2!B18</f>
        <v>PO64100018</v>
      </c>
      <c r="M21" s="18" t="str">
        <f t="shared" si="3"/>
        <v>ตค.64</v>
      </c>
    </row>
    <row r="22" spans="1:13" ht="63" x14ac:dyDescent="0.3">
      <c r="A22" s="8">
        <v>19</v>
      </c>
      <c r="B22" s="21" t="str">
        <f>Sheet2!C19</f>
        <v>อุปกรณ์สำรองไฟฟ้าสำหรับอุปกรณ์เครือข่าย และคอมพิวเตอร์แม่ข่าย</v>
      </c>
      <c r="C22" s="20">
        <f t="shared" si="0"/>
        <v>90000</v>
      </c>
      <c r="D22" s="19"/>
      <c r="E22" s="20">
        <f>Sheet2!G19</f>
        <v>90000</v>
      </c>
      <c r="F22" s="20" t="str">
        <f t="shared" si="4"/>
        <v>เฉพาะเจาะจง</v>
      </c>
      <c r="G22" s="21" t="str">
        <f>Sheet2!F19</f>
        <v>บริษัท นิวเทคโนโลยี่ อินฟอร์เมชั่น จำกัด</v>
      </c>
      <c r="H22" s="10">
        <f t="shared" si="2"/>
        <v>90000</v>
      </c>
      <c r="I22" s="21" t="str">
        <f>Sheet2!F19</f>
        <v>บริษัท นิวเทคโนโลยี่ อินฟอร์เมชั่น จำกัด</v>
      </c>
      <c r="J22" s="20">
        <f t="shared" si="1"/>
        <v>90000</v>
      </c>
      <c r="K22" s="14" t="s">
        <v>14</v>
      </c>
      <c r="L22" s="18" t="str">
        <f>Sheet2!B19</f>
        <v>PO64100019</v>
      </c>
      <c r="M22" s="18" t="str">
        <f t="shared" si="3"/>
        <v>ตค.64</v>
      </c>
    </row>
    <row r="23" spans="1:13" ht="63" x14ac:dyDescent="0.3">
      <c r="A23" s="8">
        <v>20</v>
      </c>
      <c r="B23" s="21" t="str">
        <f>Sheet2!C20</f>
        <v>ดูแลและรักษาระบบลงทะเบียนออนไลน์</v>
      </c>
      <c r="C23" s="20">
        <f t="shared" si="0"/>
        <v>100000</v>
      </c>
      <c r="D23" s="19"/>
      <c r="E23" s="20">
        <f>Sheet2!G20</f>
        <v>100000</v>
      </c>
      <c r="F23" s="20" t="str">
        <f t="shared" si="4"/>
        <v>เฉพาะเจาะจง</v>
      </c>
      <c r="G23" s="21" t="str">
        <f>Sheet2!F20</f>
        <v>ห้างหุ้นส่วนสามัญ เดอะโซคอลล์ โดยนางสาวภทร มีสุวรรณ</v>
      </c>
      <c r="H23" s="10">
        <f t="shared" si="2"/>
        <v>100000</v>
      </c>
      <c r="I23" s="21" t="str">
        <f>Sheet2!F20</f>
        <v>ห้างหุ้นส่วนสามัญ เดอะโซคอลล์ โดยนางสาวภทร มีสุวรรณ</v>
      </c>
      <c r="J23" s="20">
        <f t="shared" si="1"/>
        <v>100000</v>
      </c>
      <c r="K23" s="14" t="s">
        <v>14</v>
      </c>
      <c r="L23" s="18" t="str">
        <f>Sheet2!B20</f>
        <v>PO64100020</v>
      </c>
      <c r="M23" s="18" t="str">
        <f t="shared" si="3"/>
        <v>ตค.64</v>
      </c>
    </row>
    <row r="24" spans="1:13" ht="63" x14ac:dyDescent="0.3">
      <c r="A24" s="8">
        <v>21</v>
      </c>
      <c r="B24" s="21" t="str">
        <f>Sheet2!C21</f>
        <v>ดูแลและรักษาระบบบริหารจัดการงานประชุมวิชาการฟอรั่ม 6 เดือน</v>
      </c>
      <c r="C24" s="20">
        <f t="shared" si="0"/>
        <v>100000</v>
      </c>
      <c r="D24" s="19"/>
      <c r="E24" s="20">
        <f>Sheet2!G21</f>
        <v>100000</v>
      </c>
      <c r="F24" s="20" t="str">
        <f t="shared" si="4"/>
        <v>เฉพาะเจาะจง</v>
      </c>
      <c r="G24" s="21" t="str">
        <f>Sheet2!F21</f>
        <v>นายมรกต อินทร์คำ</v>
      </c>
      <c r="H24" s="10">
        <f t="shared" si="2"/>
        <v>100000</v>
      </c>
      <c r="I24" s="21" t="str">
        <f>Sheet2!F21</f>
        <v>นายมรกต อินทร์คำ</v>
      </c>
      <c r="J24" s="20">
        <f t="shared" si="1"/>
        <v>100000</v>
      </c>
      <c r="K24" s="14" t="s">
        <v>14</v>
      </c>
      <c r="L24" s="18" t="str">
        <f>Sheet2!B21</f>
        <v>PO64100021</v>
      </c>
      <c r="M24" s="18" t="str">
        <f t="shared" si="3"/>
        <v>ตค.64</v>
      </c>
    </row>
    <row r="25" spans="1:13" ht="42" x14ac:dyDescent="0.3">
      <c r="A25" s="8">
        <v>22</v>
      </c>
      <c r="B25" s="21" t="str">
        <f>Sheet2!C22</f>
        <v>ซื้อลิขสิทธิ์การใช้งานโปรแกรม Microsoft Power Bi</v>
      </c>
      <c r="C25" s="20">
        <v>45000</v>
      </c>
      <c r="D25" s="19"/>
      <c r="E25" s="20">
        <f>Sheet2!G22</f>
        <v>43870</v>
      </c>
      <c r="F25" s="20" t="str">
        <f t="shared" si="4"/>
        <v>เฉพาะเจาะจง</v>
      </c>
      <c r="G25" s="21" t="str">
        <f>Sheet2!F22</f>
        <v>บริษัทเอ-โฮสต์ จำกัด</v>
      </c>
      <c r="H25" s="10">
        <f t="shared" si="2"/>
        <v>43870</v>
      </c>
      <c r="I25" s="21" t="str">
        <f>Sheet2!F22</f>
        <v>บริษัทเอ-โฮสต์ จำกัด</v>
      </c>
      <c r="J25" s="20">
        <f t="shared" si="1"/>
        <v>43870</v>
      </c>
      <c r="K25" s="14" t="s">
        <v>14</v>
      </c>
      <c r="L25" s="18" t="str">
        <f>Sheet2!B22</f>
        <v>PO64100022</v>
      </c>
      <c r="M25" s="18" t="str">
        <f t="shared" si="3"/>
        <v>ตค.64</v>
      </c>
    </row>
    <row r="26" spans="1:13" ht="63" x14ac:dyDescent="0.3">
      <c r="A26" s="8">
        <v>23</v>
      </c>
      <c r="B26" s="21" t="str">
        <f>Sheet2!C23</f>
        <v>เช่า Cloud สำหรับเว็บ ha.or.th</v>
      </c>
      <c r="C26" s="20">
        <v>95000</v>
      </c>
      <c r="D26" s="19"/>
      <c r="E26" s="20">
        <f>Sheet2!G23</f>
        <v>93090</v>
      </c>
      <c r="F26" s="20" t="str">
        <f t="shared" si="4"/>
        <v>เฉพาะเจาะจง</v>
      </c>
      <c r="G26" s="21" t="str">
        <f>Sheet2!F23</f>
        <v>บริษัท อินเทอร์เน็ตประเทศไทย จำกัด (มหาชน)</v>
      </c>
      <c r="H26" s="10">
        <f t="shared" si="2"/>
        <v>93090</v>
      </c>
      <c r="I26" s="21" t="str">
        <f>Sheet2!F23</f>
        <v>บริษัท อินเทอร์เน็ตประเทศไทย จำกัด (มหาชน)</v>
      </c>
      <c r="J26" s="20">
        <f t="shared" si="1"/>
        <v>93090</v>
      </c>
      <c r="K26" s="14" t="s">
        <v>14</v>
      </c>
      <c r="L26" s="18" t="str">
        <f>Sheet2!B23</f>
        <v>PO64100023</v>
      </c>
      <c r="M26" s="18" t="str">
        <f t="shared" si="3"/>
        <v>ตค.64</v>
      </c>
    </row>
    <row r="27" spans="1:13" ht="49" customHeight="1" x14ac:dyDescent="0.3">
      <c r="A27" s="8">
        <v>24</v>
      </c>
      <c r="B27" s="21" t="str">
        <f>Sheet2!C24</f>
        <v>เช่า ระบบเก็บข้อมูลจราจรคอมพิวเตอร์ on Cloud</v>
      </c>
      <c r="C27" s="20">
        <v>90000</v>
      </c>
      <c r="D27" s="19"/>
      <c r="E27" s="20">
        <f>Sheet2!G24</f>
        <v>89880</v>
      </c>
      <c r="F27" s="20" t="str">
        <f t="shared" si="4"/>
        <v>เฉพาะเจาะจง</v>
      </c>
      <c r="G27" s="21" t="str">
        <f>Sheet2!F24</f>
        <v>บริษัท อินเทอร์เน็ตประเทศไทย จำกัด (มหาชน)</v>
      </c>
      <c r="H27" s="10">
        <f t="shared" si="2"/>
        <v>89880</v>
      </c>
      <c r="I27" s="21" t="str">
        <f>Sheet2!F24</f>
        <v>บริษัท อินเทอร์เน็ตประเทศไทย จำกัด (มหาชน)</v>
      </c>
      <c r="J27" s="20">
        <f t="shared" si="1"/>
        <v>89880</v>
      </c>
      <c r="K27" s="14" t="s">
        <v>14</v>
      </c>
      <c r="L27" s="18" t="str">
        <f>Sheet2!B24</f>
        <v>PO64100024</v>
      </c>
      <c r="M27" s="18" t="str">
        <f t="shared" si="3"/>
        <v>ตค.64</v>
      </c>
    </row>
    <row r="28" spans="1:13" ht="42" x14ac:dyDescent="0.3">
      <c r="A28" s="8">
        <v>25</v>
      </c>
      <c r="B28" s="21" t="str">
        <f>Sheet2!C25</f>
        <v>ดูแลและรักษาระบบสารบรรณอิเล็กทรอนิกส์</v>
      </c>
      <c r="C28" s="20">
        <v>100000</v>
      </c>
      <c r="D28" s="19"/>
      <c r="E28" s="20">
        <f>Sheet2!G25</f>
        <v>96300</v>
      </c>
      <c r="F28" s="20" t="str">
        <f t="shared" si="4"/>
        <v>เฉพาะเจาะจง</v>
      </c>
      <c r="G28" s="21" t="str">
        <f>Sheet2!F25</f>
        <v>บริษัท ไอเดียดอท โซลูชั่นส์ จำกัด</v>
      </c>
      <c r="H28" s="10">
        <f t="shared" si="2"/>
        <v>96300</v>
      </c>
      <c r="I28" s="21" t="str">
        <f>Sheet2!F25</f>
        <v>บริษัท ไอเดียดอท โซลูชั่นส์ จำกัด</v>
      </c>
      <c r="J28" s="20">
        <f t="shared" si="1"/>
        <v>96300</v>
      </c>
      <c r="K28" s="14" t="s">
        <v>14</v>
      </c>
      <c r="L28" s="18" t="str">
        <f>Sheet2!B25</f>
        <v>PO64100025</v>
      </c>
      <c r="M28" s="18" t="str">
        <f t="shared" si="3"/>
        <v>ตค.64</v>
      </c>
    </row>
    <row r="29" spans="1:13" ht="210" x14ac:dyDescent="0.3">
      <c r="A29" s="8">
        <v>26</v>
      </c>
      <c r="B29" s="21" t="str">
        <f>Sheet2!C26</f>
        <v>งานจ้างเหมาให้บริการ (Provide Service) และการบริการดูแลบำรุงรักษา (Maintenance Service Agreement) โปรแกรมการสำรวจวัฒนธรรมความปลอดภัยของโรงพยาบาลออนไลน์ (Hospital Safety Culture Survey) ปีงบประมาณ 2565</v>
      </c>
      <c r="C29" s="20">
        <f t="shared" si="0"/>
        <v>280000</v>
      </c>
      <c r="D29" s="19"/>
      <c r="E29" s="20">
        <f>Sheet2!G26</f>
        <v>280000</v>
      </c>
      <c r="F29" s="20" t="str">
        <f t="shared" si="4"/>
        <v>เฉพาะเจาะจง</v>
      </c>
      <c r="G29" s="21" t="str">
        <f>Sheet2!F26</f>
        <v>บริษัทซีเอชที คอร์เปอร์เรชั่น จำกัด</v>
      </c>
      <c r="H29" s="10">
        <f t="shared" si="2"/>
        <v>280000</v>
      </c>
      <c r="I29" s="21" t="str">
        <f>Sheet2!F26</f>
        <v>บริษัทซีเอชที คอร์เปอร์เรชั่น จำกัด</v>
      </c>
      <c r="J29" s="20">
        <f t="shared" si="1"/>
        <v>280000</v>
      </c>
      <c r="K29" s="14" t="s">
        <v>143</v>
      </c>
      <c r="L29" s="18" t="str">
        <f>Sheet2!B26</f>
        <v>PO64100026</v>
      </c>
      <c r="M29" s="18" t="str">
        <f t="shared" si="3"/>
        <v>ตค.64</v>
      </c>
    </row>
    <row r="30" spans="1:13" ht="63" x14ac:dyDescent="0.3">
      <c r="A30" s="8">
        <v>27</v>
      </c>
      <c r="B30" s="21" t="str">
        <f>Sheet2!C27</f>
        <v>ขออนุมัติจ้างเหมาออกแบบและจัดพิมพ์หนังสือเคล็ดลับคุณภาพ</v>
      </c>
      <c r="C30" s="20">
        <v>180000</v>
      </c>
      <c r="D30" s="19"/>
      <c r="E30" s="20">
        <f>Sheet2!G27</f>
        <v>148730</v>
      </c>
      <c r="F30" s="20" t="str">
        <f t="shared" si="4"/>
        <v>เฉพาะเจาะจง</v>
      </c>
      <c r="G30" s="21" t="str">
        <f>Sheet2!F27</f>
        <v>ร้าน เฟมัส แอนด์ ซัคเซ็สฟูล โดยนางแก้วตา จุลมุสิ</v>
      </c>
      <c r="H30" s="10">
        <f t="shared" si="2"/>
        <v>148730</v>
      </c>
      <c r="I30" s="21" t="str">
        <f>Sheet2!F27</f>
        <v>ร้าน เฟมัส แอนด์ ซัคเซ็สฟูล โดยนางแก้วตา จุลมุสิ</v>
      </c>
      <c r="J30" s="20">
        <f t="shared" si="1"/>
        <v>148730</v>
      </c>
      <c r="K30" s="14" t="s">
        <v>14</v>
      </c>
      <c r="L30" s="18" t="str">
        <f>Sheet2!B27</f>
        <v>PO64100027</v>
      </c>
      <c r="M30" s="18" t="str">
        <f t="shared" si="3"/>
        <v>ตค.64</v>
      </c>
    </row>
    <row r="31" spans="1:13" ht="174.5" customHeight="1" x14ac:dyDescent="0.3">
      <c r="A31" s="8">
        <v>28</v>
      </c>
      <c r="B31" s="21" t="str">
        <f>Sheet2!C28</f>
        <v>จ้างเหมาให้บริการ (Provide Service) และ การบริการดูแลบำรุงรักษา (Maintenance Service Agreement) โปรแกรมระบบการรายงานและเรียนรู้ความเสี่ยงทางคลินิกและเหตุการณ์ไม่พึงประสงค์ระดับประเทศ (NRLS) ประจำปีงบประมาณ 2565</v>
      </c>
      <c r="C31" s="20">
        <f t="shared" si="0"/>
        <v>4238200</v>
      </c>
      <c r="D31" s="19"/>
      <c r="E31" s="20">
        <f>Sheet2!G28</f>
        <v>4238200</v>
      </c>
      <c r="F31" s="20" t="str">
        <f t="shared" si="4"/>
        <v>เฉพาะเจาะจง</v>
      </c>
      <c r="G31" s="21" t="str">
        <f>Sheet2!F28</f>
        <v>บริษัท รีเลชั่นซอฟต์ จำกัด</v>
      </c>
      <c r="H31" s="10">
        <f t="shared" si="2"/>
        <v>4238200</v>
      </c>
      <c r="I31" s="21" t="str">
        <f>Sheet2!F28</f>
        <v>บริษัท รีเลชั่นซอฟต์ จำกัด</v>
      </c>
      <c r="J31" s="20">
        <f t="shared" si="1"/>
        <v>4238200</v>
      </c>
      <c r="K31" s="14" t="s">
        <v>143</v>
      </c>
      <c r="L31" s="18" t="str">
        <f>Sheet2!B28</f>
        <v>PO64100028</v>
      </c>
      <c r="M31" s="18" t="str">
        <f t="shared" si="3"/>
        <v>ตค.64</v>
      </c>
    </row>
    <row r="32" spans="1:13" ht="58.5" x14ac:dyDescent="0.3">
      <c r="A32" s="8">
        <v>29</v>
      </c>
      <c r="B32" s="21" t="str">
        <f>Sheet2!C29</f>
        <v>ดูแลและรักษาโปรแกรม ERP</v>
      </c>
      <c r="C32" s="20">
        <f t="shared" si="0"/>
        <v>706200</v>
      </c>
      <c r="D32" s="19"/>
      <c r="E32" s="20">
        <f>Sheet2!G29</f>
        <v>706200</v>
      </c>
      <c r="F32" s="20" t="str">
        <f t="shared" si="4"/>
        <v>เฉพาะเจาะจง</v>
      </c>
      <c r="G32" s="21" t="str">
        <f>Sheet2!F29</f>
        <v>บริษัท เคพิส จำกัด</v>
      </c>
      <c r="H32" s="10">
        <f t="shared" si="2"/>
        <v>706200</v>
      </c>
      <c r="I32" s="21" t="str">
        <f>Sheet2!F29</f>
        <v>บริษัท เคพิส จำกัด</v>
      </c>
      <c r="J32" s="20">
        <f t="shared" si="1"/>
        <v>706200</v>
      </c>
      <c r="K32" s="14" t="s">
        <v>143</v>
      </c>
      <c r="L32" s="18" t="str">
        <f>Sheet2!B29</f>
        <v>PO64100029</v>
      </c>
      <c r="M32" s="18" t="str">
        <f t="shared" si="3"/>
        <v>ตค.64</v>
      </c>
    </row>
    <row r="33" spans="1:13" ht="63" x14ac:dyDescent="0.3">
      <c r="A33" s="8">
        <v>30</v>
      </c>
      <c r="B33" s="21" t="str">
        <f>Sheet2!C30</f>
        <v>เช่าใช้บริการระบบ Cloud Service</v>
      </c>
      <c r="C33" s="20">
        <v>900000</v>
      </c>
      <c r="D33" s="19"/>
      <c r="E33" s="20">
        <f>Sheet2!G30</f>
        <v>898800</v>
      </c>
      <c r="F33" s="20" t="str">
        <f t="shared" si="4"/>
        <v>เฉพาะเจาะจง</v>
      </c>
      <c r="G33" s="21" t="str">
        <f>Sheet2!F30</f>
        <v>บริษัท อินเทอร์เน็ตประเทศไทย จำกัด (มหาชน)</v>
      </c>
      <c r="H33" s="10">
        <f t="shared" si="2"/>
        <v>898800</v>
      </c>
      <c r="I33" s="21" t="str">
        <f>Sheet2!F30</f>
        <v>บริษัท อินเทอร์เน็ตประเทศไทย จำกัด (มหาชน)</v>
      </c>
      <c r="J33" s="20">
        <f t="shared" si="1"/>
        <v>898800</v>
      </c>
      <c r="K33" s="14" t="s">
        <v>14</v>
      </c>
      <c r="L33" s="18" t="str">
        <f>Sheet2!B30</f>
        <v>PO64100030</v>
      </c>
      <c r="M33" s="18" t="str">
        <f t="shared" si="3"/>
        <v>ตค.64</v>
      </c>
    </row>
    <row r="34" spans="1:13" ht="58.5" x14ac:dyDescent="0.3">
      <c r="A34" s="8">
        <v>31</v>
      </c>
      <c r="B34" s="21" t="str">
        <f>Sheet2!C31</f>
        <v>จ้างเหมาบริการผู้ปฏิบัติงาน ตำแหน่งผู้ประสานงานอาวุโส</v>
      </c>
      <c r="C34" s="20">
        <f t="shared" si="0"/>
        <v>330000</v>
      </c>
      <c r="D34" s="19"/>
      <c r="E34" s="20">
        <f>Sheet2!G31</f>
        <v>330000</v>
      </c>
      <c r="F34" s="20" t="str">
        <f t="shared" si="4"/>
        <v>เฉพาะเจาะจง</v>
      </c>
      <c r="G34" s="21" t="str">
        <f>Sheet2!F31</f>
        <v>นางสาวศาลิตา บัณฑุกุล</v>
      </c>
      <c r="H34" s="10">
        <f t="shared" si="2"/>
        <v>330000</v>
      </c>
      <c r="I34" s="21" t="str">
        <f>Sheet2!F31</f>
        <v>นางสาวศาลิตา บัณฑุกุล</v>
      </c>
      <c r="J34" s="20">
        <f t="shared" si="1"/>
        <v>330000</v>
      </c>
      <c r="K34" s="14" t="s">
        <v>143</v>
      </c>
      <c r="L34" s="18" t="str">
        <f>Sheet2!B31</f>
        <v>PO64100031</v>
      </c>
      <c r="M34" s="18" t="str">
        <f t="shared" si="3"/>
        <v>ตค.64</v>
      </c>
    </row>
    <row r="35" spans="1:13" x14ac:dyDescent="0.3">
      <c r="A35" s="8">
        <v>32</v>
      </c>
      <c r="B35" s="21" t="str">
        <f>Sheet2!C32</f>
        <v>เช่าใช้โปรแกรม HR empeo</v>
      </c>
      <c r="C35" s="20">
        <f t="shared" si="0"/>
        <v>80220</v>
      </c>
      <c r="D35" s="19"/>
      <c r="E35" s="20">
        <f>Sheet2!G32</f>
        <v>80220</v>
      </c>
      <c r="F35" s="20" t="str">
        <f t="shared" si="4"/>
        <v>เฉพาะเจาะจง</v>
      </c>
      <c r="G35" s="21" t="str">
        <f>Sheet2!F32</f>
        <v>บริษัท โกไฟว์ จำกัด</v>
      </c>
      <c r="H35" s="10">
        <f t="shared" si="2"/>
        <v>80220</v>
      </c>
      <c r="I35" s="21" t="str">
        <f>Sheet2!F32</f>
        <v>บริษัท โกไฟว์ จำกัด</v>
      </c>
      <c r="J35" s="20">
        <f t="shared" si="1"/>
        <v>80220</v>
      </c>
      <c r="K35" s="14" t="s">
        <v>14</v>
      </c>
      <c r="L35" s="18" t="str">
        <f>Sheet2!B32</f>
        <v>PO64100032</v>
      </c>
      <c r="M35" s="18" t="str">
        <f t="shared" si="3"/>
        <v>ตค.64</v>
      </c>
    </row>
    <row r="36" spans="1:13" ht="42" x14ac:dyDescent="0.3">
      <c r="A36" s="8">
        <v>33</v>
      </c>
      <c r="B36" s="21" t="str">
        <f>Sheet2!C33</f>
        <v>เช่าใช้บริการอินเตอร์เน็ตความเร็วสูง</v>
      </c>
      <c r="C36" s="20">
        <v>465000</v>
      </c>
      <c r="D36" s="19"/>
      <c r="E36" s="20">
        <f>Sheet2!G33</f>
        <v>462240</v>
      </c>
      <c r="F36" s="20" t="str">
        <f t="shared" si="4"/>
        <v>เฉพาะเจาะจง</v>
      </c>
      <c r="G36" s="21" t="str">
        <f>Sheet2!F33</f>
        <v>บริษัท ไอเน็กซ์ บรอดแบนด์ จำกัด</v>
      </c>
      <c r="H36" s="10">
        <f t="shared" si="2"/>
        <v>462240</v>
      </c>
      <c r="I36" s="21" t="str">
        <f>Sheet2!F33</f>
        <v>บริษัท ไอเน็กซ์ บรอดแบนด์ จำกัด</v>
      </c>
      <c r="J36" s="20">
        <f t="shared" si="1"/>
        <v>462240</v>
      </c>
      <c r="K36" s="14" t="s">
        <v>14</v>
      </c>
      <c r="L36" s="18" t="str">
        <f>Sheet2!B33</f>
        <v>PO64100033</v>
      </c>
      <c r="M36" s="18" t="str">
        <f t="shared" si="3"/>
        <v>ตค.64</v>
      </c>
    </row>
    <row r="37" spans="1:13" x14ac:dyDescent="0.3">
      <c r="A37" s="23"/>
      <c r="B37" s="61"/>
      <c r="C37" s="58"/>
      <c r="D37" s="58"/>
      <c r="E37" s="58"/>
      <c r="F37" s="58"/>
      <c r="G37" s="61"/>
      <c r="H37" s="58"/>
      <c r="I37" s="62" t="s">
        <v>179</v>
      </c>
      <c r="J37" s="57">
        <f>SUM(J4:J36)</f>
        <v>12121000.1</v>
      </c>
      <c r="K37" s="58"/>
      <c r="L37" s="59"/>
      <c r="M37" s="60"/>
    </row>
  </sheetData>
  <mergeCells count="10">
    <mergeCell ref="A1:M1"/>
    <mergeCell ref="A2:A3"/>
    <mergeCell ref="B2:B3"/>
    <mergeCell ref="C2:C3"/>
    <mergeCell ref="E2:E3"/>
    <mergeCell ref="F2:F3"/>
    <mergeCell ref="G2:H2"/>
    <mergeCell ref="I2:J2"/>
    <mergeCell ref="K2:K3"/>
    <mergeCell ref="L2:M3"/>
  </mergeCells>
  <pageMargins left="0.11811023622047245" right="0.11811023622047245" top="0.35433070866141736" bottom="0.35433070866141736" header="0.31496062992125984" footer="0.31496062992125984"/>
  <pageSetup paperSize="9" orientation="landscape" r:id="rId1"/>
  <headerFooter>
    <oddFooter>Page &amp;P</oddFooter>
  </headerFooter>
  <ignoredErrors>
    <ignoredError sqref="H4 I4:I20 H5:H36 I22:I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88FAE-D39E-402C-90F0-AB15AE1B2714}">
  <dimension ref="A1:Y36"/>
  <sheetViews>
    <sheetView topLeftCell="A2" workbookViewId="0">
      <selection activeCell="N4" sqref="N4"/>
    </sheetView>
  </sheetViews>
  <sheetFormatPr defaultColWidth="8.83203125" defaultRowHeight="22.5" x14ac:dyDescent="0.3"/>
  <cols>
    <col min="1" max="1" width="4.1640625" style="68" customWidth="1"/>
    <col min="2" max="2" width="20.33203125" style="69" customWidth="1"/>
    <col min="3" max="3" width="9.75" style="67" customWidth="1"/>
    <col min="4" max="4" width="0.5" style="67" hidden="1" customWidth="1"/>
    <col min="5" max="5" width="9.5" style="67" customWidth="1"/>
    <col min="6" max="6" width="10.1640625" style="67" customWidth="1"/>
    <col min="7" max="7" width="17" style="69" customWidth="1"/>
    <col min="8" max="8" width="10.08203125" style="67" customWidth="1"/>
    <col min="9" max="9" width="17.1640625" style="69" customWidth="1"/>
    <col min="10" max="10" width="9.33203125" style="67" customWidth="1"/>
    <col min="11" max="11" width="8.83203125" style="67"/>
    <col min="12" max="12" width="10.83203125" style="68" customWidth="1"/>
    <col min="13" max="13" width="5.08203125" style="68" customWidth="1"/>
    <col min="14" max="14" width="18.1640625" style="67" customWidth="1"/>
    <col min="15" max="16384" width="8.83203125" style="67"/>
  </cols>
  <sheetData>
    <row r="1" spans="1:14" ht="77.5" customHeight="1" x14ac:dyDescent="0.3">
      <c r="A1" s="117" t="s">
        <v>297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4" s="3" customFormat="1" ht="21" x14ac:dyDescent="0.3">
      <c r="A2" s="108"/>
      <c r="B2" s="110" t="s">
        <v>0</v>
      </c>
      <c r="C2" s="110" t="s">
        <v>1</v>
      </c>
      <c r="D2" s="65"/>
      <c r="E2" s="108" t="s">
        <v>2</v>
      </c>
      <c r="F2" s="108" t="s">
        <v>3</v>
      </c>
      <c r="G2" s="112" t="s">
        <v>4</v>
      </c>
      <c r="H2" s="112"/>
      <c r="I2" s="112" t="s">
        <v>5</v>
      </c>
      <c r="J2" s="112"/>
      <c r="K2" s="110" t="s">
        <v>6</v>
      </c>
      <c r="L2" s="113" t="s">
        <v>7</v>
      </c>
      <c r="M2" s="113"/>
    </row>
    <row r="3" spans="1:14" s="7" customFormat="1" ht="42" x14ac:dyDescent="0.3">
      <c r="A3" s="109"/>
      <c r="B3" s="111"/>
      <c r="C3" s="111"/>
      <c r="D3" s="4"/>
      <c r="E3" s="109"/>
      <c r="F3" s="109"/>
      <c r="G3" s="64" t="s">
        <v>8</v>
      </c>
      <c r="H3" s="63" t="s">
        <v>9</v>
      </c>
      <c r="I3" s="64" t="s">
        <v>10</v>
      </c>
      <c r="J3" s="64" t="s">
        <v>11</v>
      </c>
      <c r="K3" s="111"/>
      <c r="L3" s="110"/>
      <c r="M3" s="110"/>
    </row>
    <row r="4" spans="1:14" s="15" customFormat="1" ht="106" customHeight="1" x14ac:dyDescent="0.3">
      <c r="A4" s="70">
        <v>1</v>
      </c>
      <c r="B4" s="9" t="s">
        <v>181</v>
      </c>
      <c r="C4" s="71">
        <v>128400</v>
      </c>
      <c r="D4" s="71">
        <v>128400</v>
      </c>
      <c r="E4" s="71">
        <v>128400</v>
      </c>
      <c r="F4" s="13" t="str">
        <f>$F$5</f>
        <v>เฉพาะเจาะจง</v>
      </c>
      <c r="G4" s="9" t="s">
        <v>183</v>
      </c>
      <c r="H4" s="10">
        <f t="shared" ref="H4:H20" si="0">E4+0</f>
        <v>128400</v>
      </c>
      <c r="I4" s="9" t="s">
        <v>183</v>
      </c>
      <c r="J4" s="71">
        <v>128400</v>
      </c>
      <c r="K4" s="14" t="s">
        <v>14</v>
      </c>
      <c r="L4" s="11" t="s">
        <v>180</v>
      </c>
      <c r="M4" s="8" t="s">
        <v>296</v>
      </c>
      <c r="N4" s="141">
        <f>J4+J5+J6+J7+J15+J17+J18+J19+J20+J20</f>
        <v>2502006.4000000004</v>
      </c>
    </row>
    <row r="5" spans="1:14" s="15" customFormat="1" ht="58.5" x14ac:dyDescent="0.3">
      <c r="A5" s="70">
        <v>2</v>
      </c>
      <c r="B5" s="9" t="s">
        <v>185</v>
      </c>
      <c r="C5" s="71">
        <v>500000</v>
      </c>
      <c r="D5" s="71">
        <v>500000</v>
      </c>
      <c r="E5" s="71">
        <v>500000</v>
      </c>
      <c r="F5" s="13" t="s">
        <v>13</v>
      </c>
      <c r="G5" s="9" t="s">
        <v>45</v>
      </c>
      <c r="H5" s="10">
        <f t="shared" si="0"/>
        <v>500000</v>
      </c>
      <c r="I5" s="9" t="s">
        <v>45</v>
      </c>
      <c r="J5" s="71">
        <v>500000</v>
      </c>
      <c r="K5" s="14" t="s">
        <v>14</v>
      </c>
      <c r="L5" s="11" t="s">
        <v>184</v>
      </c>
      <c r="M5" s="8" t="str">
        <f t="shared" ref="M5:M20" si="1">$M$4</f>
        <v>พย.64</v>
      </c>
    </row>
    <row r="6" spans="1:14" s="15" customFormat="1" ht="58.5" x14ac:dyDescent="0.3">
      <c r="A6" s="70">
        <v>3</v>
      </c>
      <c r="B6" s="9" t="s">
        <v>188</v>
      </c>
      <c r="C6" s="71">
        <v>490000</v>
      </c>
      <c r="D6" s="71">
        <v>490000</v>
      </c>
      <c r="E6" s="71">
        <v>490000</v>
      </c>
      <c r="F6" s="13" t="s">
        <v>13</v>
      </c>
      <c r="G6" s="9" t="s">
        <v>45</v>
      </c>
      <c r="H6" s="10">
        <f t="shared" si="0"/>
        <v>490000</v>
      </c>
      <c r="I6" s="9" t="s">
        <v>45</v>
      </c>
      <c r="J6" s="71">
        <v>490000</v>
      </c>
      <c r="K6" s="14" t="s">
        <v>14</v>
      </c>
      <c r="L6" s="11" t="s">
        <v>187</v>
      </c>
      <c r="M6" s="8" t="str">
        <f t="shared" si="1"/>
        <v>พย.64</v>
      </c>
    </row>
    <row r="7" spans="1:14" s="15" customFormat="1" ht="97.5" x14ac:dyDescent="0.3">
      <c r="A7" s="70">
        <v>4</v>
      </c>
      <c r="B7" s="9" t="s">
        <v>191</v>
      </c>
      <c r="C7" s="71">
        <v>149800</v>
      </c>
      <c r="D7" s="71">
        <v>149800</v>
      </c>
      <c r="E7" s="71">
        <v>149800</v>
      </c>
      <c r="F7" s="13" t="s">
        <v>13</v>
      </c>
      <c r="G7" s="9" t="s">
        <v>193</v>
      </c>
      <c r="H7" s="10">
        <f t="shared" si="0"/>
        <v>149800</v>
      </c>
      <c r="I7" s="9" t="s">
        <v>193</v>
      </c>
      <c r="J7" s="71">
        <v>149800</v>
      </c>
      <c r="K7" s="14" t="s">
        <v>14</v>
      </c>
      <c r="L7" s="11" t="s">
        <v>190</v>
      </c>
      <c r="M7" s="8" t="str">
        <f t="shared" si="1"/>
        <v>พย.64</v>
      </c>
    </row>
    <row r="8" spans="1:14" s="15" customFormat="1" ht="117" x14ac:dyDescent="0.3">
      <c r="A8" s="70">
        <v>5</v>
      </c>
      <c r="B8" s="9" t="s">
        <v>195</v>
      </c>
      <c r="C8" s="71">
        <v>89880</v>
      </c>
      <c r="D8" s="71">
        <v>89880</v>
      </c>
      <c r="E8" s="71">
        <v>89880</v>
      </c>
      <c r="F8" s="13" t="s">
        <v>13</v>
      </c>
      <c r="G8" s="9" t="s">
        <v>197</v>
      </c>
      <c r="H8" s="10">
        <f t="shared" si="0"/>
        <v>89880</v>
      </c>
      <c r="I8" s="9" t="s">
        <v>197</v>
      </c>
      <c r="J8" s="71">
        <v>89880</v>
      </c>
      <c r="K8" s="14" t="s">
        <v>14</v>
      </c>
      <c r="L8" s="11" t="s">
        <v>194</v>
      </c>
      <c r="M8" s="8" t="str">
        <f t="shared" si="1"/>
        <v>พย.64</v>
      </c>
    </row>
    <row r="9" spans="1:14" s="15" customFormat="1" ht="58.5" x14ac:dyDescent="0.3">
      <c r="A9" s="70">
        <v>6</v>
      </c>
      <c r="B9" s="9" t="s">
        <v>199</v>
      </c>
      <c r="C9" s="71">
        <v>24498</v>
      </c>
      <c r="D9" s="71">
        <v>24498</v>
      </c>
      <c r="E9" s="71">
        <v>24498</v>
      </c>
      <c r="F9" s="13" t="s">
        <v>13</v>
      </c>
      <c r="G9" s="9" t="s">
        <v>201</v>
      </c>
      <c r="H9" s="10">
        <f t="shared" si="0"/>
        <v>24498</v>
      </c>
      <c r="I9" s="9" t="s">
        <v>201</v>
      </c>
      <c r="J9" s="71">
        <v>24498</v>
      </c>
      <c r="K9" s="14" t="s">
        <v>14</v>
      </c>
      <c r="L9" s="11" t="s">
        <v>198</v>
      </c>
      <c r="M9" s="8" t="str">
        <f t="shared" si="1"/>
        <v>พย.64</v>
      </c>
    </row>
    <row r="10" spans="1:14" s="15" customFormat="1" ht="146" customHeight="1" x14ac:dyDescent="0.3">
      <c r="A10" s="70">
        <v>7</v>
      </c>
      <c r="B10" s="9" t="s">
        <v>207</v>
      </c>
      <c r="C10" s="71">
        <v>1155000</v>
      </c>
      <c r="D10" s="71">
        <v>1155000</v>
      </c>
      <c r="E10" s="71">
        <v>1155000</v>
      </c>
      <c r="F10" s="71" t="str">
        <f t="shared" ref="F10:F20" si="2">$F$5</f>
        <v>เฉพาะเจาะจง</v>
      </c>
      <c r="G10" s="9" t="s">
        <v>12</v>
      </c>
      <c r="H10" s="10">
        <f t="shared" si="0"/>
        <v>1155000</v>
      </c>
      <c r="I10" s="9" t="s">
        <v>12</v>
      </c>
      <c r="J10" s="71">
        <v>1155000</v>
      </c>
      <c r="K10" s="14" t="s">
        <v>143</v>
      </c>
      <c r="L10" s="11" t="s">
        <v>206</v>
      </c>
      <c r="M10" s="8" t="str">
        <f t="shared" si="1"/>
        <v>พย.64</v>
      </c>
      <c r="N10" s="72" t="s">
        <v>146</v>
      </c>
    </row>
    <row r="11" spans="1:14" s="15" customFormat="1" ht="136.5" x14ac:dyDescent="0.3">
      <c r="A11" s="70">
        <v>8</v>
      </c>
      <c r="B11" s="9" t="s">
        <v>210</v>
      </c>
      <c r="C11" s="71">
        <v>19500</v>
      </c>
      <c r="D11" s="71">
        <v>19500</v>
      </c>
      <c r="E11" s="71">
        <v>19500</v>
      </c>
      <c r="F11" s="71" t="str">
        <f t="shared" si="2"/>
        <v>เฉพาะเจาะจง</v>
      </c>
      <c r="G11" s="9" t="s">
        <v>212</v>
      </c>
      <c r="H11" s="10">
        <f t="shared" si="0"/>
        <v>19500</v>
      </c>
      <c r="I11" s="9" t="s">
        <v>212</v>
      </c>
      <c r="J11" s="71">
        <v>19500</v>
      </c>
      <c r="K11" s="14" t="s">
        <v>14</v>
      </c>
      <c r="L11" s="11" t="s">
        <v>209</v>
      </c>
      <c r="M11" s="8" t="str">
        <f t="shared" si="1"/>
        <v>พย.64</v>
      </c>
    </row>
    <row r="12" spans="1:14" s="15" customFormat="1" ht="19.5" x14ac:dyDescent="0.3">
      <c r="A12" s="70">
        <v>9</v>
      </c>
      <c r="B12" s="9" t="s">
        <v>214</v>
      </c>
      <c r="C12" s="71">
        <v>81928.240000000005</v>
      </c>
      <c r="D12" s="71">
        <v>81928.240000000005</v>
      </c>
      <c r="E12" s="71">
        <v>81928.240000000005</v>
      </c>
      <c r="F12" s="71" t="str">
        <f t="shared" si="2"/>
        <v>เฉพาะเจาะจง</v>
      </c>
      <c r="G12" s="9" t="s">
        <v>216</v>
      </c>
      <c r="H12" s="10">
        <f t="shared" si="0"/>
        <v>81928.240000000005</v>
      </c>
      <c r="I12" s="9" t="s">
        <v>216</v>
      </c>
      <c r="J12" s="71">
        <v>81928.240000000005</v>
      </c>
      <c r="K12" s="14" t="s">
        <v>14</v>
      </c>
      <c r="L12" s="11" t="s">
        <v>213</v>
      </c>
      <c r="M12" s="8" t="str">
        <f t="shared" si="1"/>
        <v>พย.64</v>
      </c>
    </row>
    <row r="13" spans="1:14" s="15" customFormat="1" ht="58.5" x14ac:dyDescent="0.3">
      <c r="A13" s="70">
        <v>10</v>
      </c>
      <c r="B13" s="9" t="s">
        <v>218</v>
      </c>
      <c r="C13" s="71">
        <v>17500</v>
      </c>
      <c r="D13" s="71">
        <v>17500</v>
      </c>
      <c r="E13" s="71">
        <v>17500</v>
      </c>
      <c r="F13" s="71" t="str">
        <f t="shared" si="2"/>
        <v>เฉพาะเจาะจง</v>
      </c>
      <c r="G13" s="9" t="s">
        <v>220</v>
      </c>
      <c r="H13" s="10">
        <f t="shared" si="0"/>
        <v>17500</v>
      </c>
      <c r="I13" s="9" t="s">
        <v>220</v>
      </c>
      <c r="J13" s="71">
        <v>17500</v>
      </c>
      <c r="K13" s="14" t="s">
        <v>143</v>
      </c>
      <c r="L13" s="11" t="s">
        <v>217</v>
      </c>
      <c r="M13" s="8" t="str">
        <f t="shared" si="1"/>
        <v>พย.64</v>
      </c>
    </row>
    <row r="14" spans="1:14" s="15" customFormat="1" ht="58.5" x14ac:dyDescent="0.3">
      <c r="A14" s="70">
        <v>11</v>
      </c>
      <c r="B14" s="9" t="s">
        <v>222</v>
      </c>
      <c r="C14" s="71">
        <v>10000</v>
      </c>
      <c r="D14" s="71">
        <v>10000</v>
      </c>
      <c r="E14" s="71">
        <v>10000</v>
      </c>
      <c r="F14" s="71" t="str">
        <f t="shared" si="2"/>
        <v>เฉพาะเจาะจง</v>
      </c>
      <c r="G14" s="9" t="s">
        <v>224</v>
      </c>
      <c r="H14" s="10">
        <f t="shared" si="0"/>
        <v>10000</v>
      </c>
      <c r="I14" s="9" t="s">
        <v>224</v>
      </c>
      <c r="J14" s="71">
        <v>10000</v>
      </c>
      <c r="K14" s="14" t="s">
        <v>143</v>
      </c>
      <c r="L14" s="11" t="s">
        <v>221</v>
      </c>
      <c r="M14" s="8" t="str">
        <f t="shared" si="1"/>
        <v>พย.64</v>
      </c>
    </row>
    <row r="15" spans="1:14" s="15" customFormat="1" ht="58.5" x14ac:dyDescent="0.3">
      <c r="A15" s="70">
        <v>12</v>
      </c>
      <c r="B15" s="9" t="s">
        <v>226</v>
      </c>
      <c r="C15" s="71">
        <v>321000</v>
      </c>
      <c r="D15" s="71">
        <v>321000</v>
      </c>
      <c r="E15" s="71">
        <v>321000</v>
      </c>
      <c r="F15" s="71" t="str">
        <f t="shared" si="2"/>
        <v>เฉพาะเจาะจง</v>
      </c>
      <c r="G15" s="9" t="s">
        <v>228</v>
      </c>
      <c r="H15" s="10">
        <f t="shared" si="0"/>
        <v>321000</v>
      </c>
      <c r="I15" s="9" t="s">
        <v>228</v>
      </c>
      <c r="J15" s="71">
        <v>321000</v>
      </c>
      <c r="K15" s="14" t="s">
        <v>14</v>
      </c>
      <c r="L15" s="11" t="s">
        <v>225</v>
      </c>
      <c r="M15" s="8" t="str">
        <f t="shared" si="1"/>
        <v>พย.64</v>
      </c>
    </row>
    <row r="16" spans="1:14" s="15" customFormat="1" ht="19.5" x14ac:dyDescent="0.3">
      <c r="A16" s="70">
        <v>13</v>
      </c>
      <c r="B16" s="9" t="s">
        <v>230</v>
      </c>
      <c r="C16" s="71">
        <v>9523</v>
      </c>
      <c r="D16" s="71">
        <v>9523</v>
      </c>
      <c r="E16" s="71">
        <v>9523</v>
      </c>
      <c r="F16" s="71" t="str">
        <f t="shared" si="2"/>
        <v>เฉพาะเจาะจง</v>
      </c>
      <c r="G16" s="9" t="s">
        <v>232</v>
      </c>
      <c r="H16" s="10">
        <f t="shared" si="0"/>
        <v>9523</v>
      </c>
      <c r="I16" s="9" t="s">
        <v>232</v>
      </c>
      <c r="J16" s="71">
        <v>9523</v>
      </c>
      <c r="K16" s="14" t="s">
        <v>14</v>
      </c>
      <c r="L16" s="11" t="s">
        <v>229</v>
      </c>
      <c r="M16" s="8" t="str">
        <f t="shared" si="1"/>
        <v>พย.64</v>
      </c>
    </row>
    <row r="17" spans="1:25" s="15" customFormat="1" ht="39" x14ac:dyDescent="0.3">
      <c r="A17" s="70">
        <v>14</v>
      </c>
      <c r="B17" s="9" t="s">
        <v>234</v>
      </c>
      <c r="C17" s="71">
        <v>190000</v>
      </c>
      <c r="D17" s="71">
        <v>190000</v>
      </c>
      <c r="E17" s="71">
        <v>190000</v>
      </c>
      <c r="F17" s="71" t="str">
        <f t="shared" si="2"/>
        <v>เฉพาะเจาะจง</v>
      </c>
      <c r="G17" s="9" t="s">
        <v>236</v>
      </c>
      <c r="H17" s="10">
        <f t="shared" si="0"/>
        <v>190000</v>
      </c>
      <c r="I17" s="9" t="s">
        <v>236</v>
      </c>
      <c r="J17" s="71">
        <v>190000</v>
      </c>
      <c r="K17" s="14" t="s">
        <v>14</v>
      </c>
      <c r="L17" s="11" t="s">
        <v>233</v>
      </c>
      <c r="M17" s="8" t="str">
        <f t="shared" si="1"/>
        <v>พย.64</v>
      </c>
    </row>
    <row r="18" spans="1:25" s="15" customFormat="1" ht="39" x14ac:dyDescent="0.3">
      <c r="A18" s="70">
        <v>15</v>
      </c>
      <c r="B18" s="9" t="s">
        <v>238</v>
      </c>
      <c r="C18" s="71">
        <v>366796</v>
      </c>
      <c r="D18" s="71">
        <v>366796</v>
      </c>
      <c r="E18" s="71">
        <v>366796</v>
      </c>
      <c r="F18" s="71" t="str">
        <f t="shared" si="2"/>
        <v>เฉพาะเจาะจง</v>
      </c>
      <c r="G18" s="9" t="s">
        <v>300</v>
      </c>
      <c r="H18" s="10">
        <f t="shared" si="0"/>
        <v>366796</v>
      </c>
      <c r="I18" s="9" t="s">
        <v>301</v>
      </c>
      <c r="J18" s="71">
        <v>366796</v>
      </c>
      <c r="K18" s="14" t="s">
        <v>14</v>
      </c>
      <c r="L18" s="11" t="s">
        <v>237</v>
      </c>
      <c r="M18" s="8" t="str">
        <f t="shared" si="1"/>
        <v>พย.64</v>
      </c>
    </row>
    <row r="19" spans="1:25" s="15" customFormat="1" ht="39" x14ac:dyDescent="0.3">
      <c r="A19" s="70">
        <v>16</v>
      </c>
      <c r="B19" s="9" t="s">
        <v>242</v>
      </c>
      <c r="C19" s="71">
        <v>117700</v>
      </c>
      <c r="D19" s="71">
        <v>117700</v>
      </c>
      <c r="E19" s="71">
        <v>117700</v>
      </c>
      <c r="F19" s="71" t="str">
        <f t="shared" si="2"/>
        <v>เฉพาะเจาะจง</v>
      </c>
      <c r="G19" s="9" t="s">
        <v>299</v>
      </c>
      <c r="H19" s="10">
        <f t="shared" si="0"/>
        <v>117700</v>
      </c>
      <c r="I19" s="9" t="s">
        <v>299</v>
      </c>
      <c r="J19" s="71">
        <v>117700</v>
      </c>
      <c r="K19" s="14" t="s">
        <v>14</v>
      </c>
      <c r="L19" s="11" t="s">
        <v>241</v>
      </c>
      <c r="M19" s="8" t="str">
        <f t="shared" si="1"/>
        <v>พย.64</v>
      </c>
    </row>
    <row r="20" spans="1:25" s="15" customFormat="1" ht="39" x14ac:dyDescent="0.3">
      <c r="A20" s="70">
        <v>17</v>
      </c>
      <c r="B20" s="9" t="s">
        <v>246</v>
      </c>
      <c r="C20" s="71">
        <v>119155.2</v>
      </c>
      <c r="D20" s="71">
        <v>119155.2</v>
      </c>
      <c r="E20" s="71">
        <v>119155.2</v>
      </c>
      <c r="F20" s="71" t="str">
        <f t="shared" si="2"/>
        <v>เฉพาะเจาะจง</v>
      </c>
      <c r="G20" s="9" t="s">
        <v>15</v>
      </c>
      <c r="H20" s="10">
        <f t="shared" si="0"/>
        <v>119155.2</v>
      </c>
      <c r="I20" s="9" t="s">
        <v>15</v>
      </c>
      <c r="J20" s="71">
        <v>119155.2</v>
      </c>
      <c r="K20" s="14" t="s">
        <v>14</v>
      </c>
      <c r="L20" s="11" t="s">
        <v>245</v>
      </c>
      <c r="M20" s="8" t="str">
        <f t="shared" si="1"/>
        <v>พย.64</v>
      </c>
    </row>
    <row r="21" spans="1:25" ht="22.5" customHeight="1" x14ac:dyDescent="0.3">
      <c r="A21" s="114" t="s">
        <v>179</v>
      </c>
      <c r="B21" s="115"/>
      <c r="C21" s="115"/>
      <c r="D21" s="115"/>
      <c r="E21" s="115"/>
      <c r="F21" s="115"/>
      <c r="G21" s="115"/>
      <c r="H21" s="115"/>
      <c r="I21" s="116"/>
      <c r="J21" s="135">
        <f>SUM(J4:J20)</f>
        <v>3790680.4400000004</v>
      </c>
      <c r="K21" s="136"/>
      <c r="L21" s="76"/>
      <c r="M21" s="77"/>
    </row>
    <row r="22" spans="1:25" ht="19" customHeight="1" x14ac:dyDescent="0.3">
      <c r="A22" s="103"/>
      <c r="B22" s="103"/>
      <c r="C22" s="103"/>
      <c r="D22" s="103"/>
      <c r="E22" s="103"/>
      <c r="F22" s="103"/>
      <c r="G22" s="103"/>
      <c r="H22" s="103"/>
      <c r="I22" s="103"/>
      <c r="J22" s="138"/>
      <c r="K22" s="139"/>
      <c r="L22" s="140"/>
      <c r="M22" s="140"/>
    </row>
    <row r="23" spans="1:25" s="96" customFormat="1" ht="19.5" customHeight="1" x14ac:dyDescent="0.3">
      <c r="A23" s="100"/>
      <c r="B23" s="100"/>
      <c r="C23" s="100"/>
      <c r="D23" s="100"/>
      <c r="E23" s="100"/>
      <c r="F23" s="101"/>
      <c r="G23" s="102"/>
      <c r="H23" s="102"/>
      <c r="I23" s="103"/>
      <c r="J23" s="104"/>
      <c r="K23" s="105"/>
      <c r="L23" s="106"/>
      <c r="M23" s="106"/>
    </row>
    <row r="24" spans="1:25" s="35" customFormat="1" ht="24" x14ac:dyDescent="0.7">
      <c r="A24" s="98" t="s">
        <v>172</v>
      </c>
      <c r="B24" s="98"/>
      <c r="C24" s="98"/>
      <c r="D24" s="98"/>
      <c r="E24" s="98"/>
      <c r="F24" s="98" t="s">
        <v>146</v>
      </c>
      <c r="G24" s="83"/>
      <c r="H24" s="98"/>
      <c r="I24" s="98" t="s">
        <v>173</v>
      </c>
      <c r="J24" s="99"/>
      <c r="K24" s="85"/>
      <c r="L24" s="98"/>
      <c r="M24" s="83"/>
      <c r="O24" s="98"/>
      <c r="P24" s="98"/>
      <c r="Q24" s="98"/>
      <c r="R24" s="98"/>
      <c r="S24" s="98"/>
      <c r="T24" s="98"/>
      <c r="U24" s="98"/>
      <c r="V24" s="98"/>
      <c r="W24" s="98"/>
      <c r="X24" s="96"/>
      <c r="Y24" s="96"/>
    </row>
    <row r="25" spans="1:25" s="35" customFormat="1" ht="24" x14ac:dyDescent="0.8">
      <c r="A25" s="118" t="s">
        <v>174</v>
      </c>
      <c r="B25" s="118"/>
      <c r="C25" s="118"/>
      <c r="D25" s="118"/>
      <c r="E25" s="97"/>
      <c r="F25" s="98"/>
      <c r="G25" s="83"/>
      <c r="H25" s="98"/>
      <c r="I25" s="98" t="s">
        <v>309</v>
      </c>
      <c r="J25" s="99"/>
      <c r="K25" s="85"/>
      <c r="L25" s="98"/>
      <c r="M25" s="83"/>
      <c r="O25" s="83"/>
      <c r="P25" s="98"/>
      <c r="Q25" s="86"/>
      <c r="R25" s="98"/>
      <c r="S25" s="98"/>
      <c r="T25" s="98"/>
      <c r="U25" s="98"/>
      <c r="V25" s="98"/>
      <c r="W25" s="87" t="s">
        <v>146</v>
      </c>
      <c r="X25" s="96"/>
      <c r="Y25" s="7"/>
    </row>
    <row r="26" spans="1:25" s="35" customFormat="1" ht="24" x14ac:dyDescent="0.7">
      <c r="A26" s="119" t="s">
        <v>176</v>
      </c>
      <c r="B26" s="119"/>
      <c r="C26" s="119"/>
      <c r="D26" s="119"/>
      <c r="E26" s="97"/>
      <c r="F26" s="98"/>
      <c r="G26" s="83"/>
      <c r="H26" s="98"/>
      <c r="I26" s="98" t="s">
        <v>310</v>
      </c>
      <c r="J26" s="99"/>
      <c r="K26" s="85"/>
      <c r="L26" s="98"/>
      <c r="M26" s="83"/>
      <c r="O26" s="98"/>
      <c r="P26" s="98"/>
      <c r="Q26" s="98"/>
      <c r="R26" s="98"/>
      <c r="S26" s="98"/>
      <c r="T26" s="98"/>
      <c r="U26" s="98"/>
      <c r="V26" s="98"/>
      <c r="W26" s="98"/>
      <c r="Y26" s="7"/>
    </row>
    <row r="36" spans="10:10" x14ac:dyDescent="0.3">
      <c r="J36" s="73" t="s">
        <v>146</v>
      </c>
    </row>
  </sheetData>
  <mergeCells count="14">
    <mergeCell ref="A25:D25"/>
    <mergeCell ref="A26:D26"/>
    <mergeCell ref="J21:K21"/>
    <mergeCell ref="A21:I21"/>
    <mergeCell ref="A1:M1"/>
    <mergeCell ref="A2:A3"/>
    <mergeCell ref="B2:B3"/>
    <mergeCell ref="C2:C3"/>
    <mergeCell ref="E2:E3"/>
    <mergeCell ref="F2:F3"/>
    <mergeCell ref="G2:H2"/>
    <mergeCell ref="I2:J2"/>
    <mergeCell ref="K2:K3"/>
    <mergeCell ref="L2:M3"/>
  </mergeCells>
  <pageMargins left="0.31496062992125984" right="0.31496062992125984" top="0.55118110236220474" bottom="0.55118110236220474" header="0.31496062992125984" footer="0.31496062992125984"/>
  <pageSetup paperSize="9" orientation="landscape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B1A56-1538-4489-ABEF-3EDCD2B6D7EC}">
  <dimension ref="A1:Y24"/>
  <sheetViews>
    <sheetView tabSelected="1" topLeftCell="A7" workbookViewId="0">
      <selection activeCell="B8" sqref="B8"/>
    </sheetView>
  </sheetViews>
  <sheetFormatPr defaultColWidth="8.83203125" defaultRowHeight="22.5" x14ac:dyDescent="0.3"/>
  <cols>
    <col min="1" max="1" width="4.33203125" style="68" customWidth="1"/>
    <col min="2" max="2" width="19" style="69" customWidth="1"/>
    <col min="3" max="3" width="10.83203125" style="67" customWidth="1"/>
    <col min="4" max="4" width="25.33203125" style="67" hidden="1" customWidth="1"/>
    <col min="5" max="5" width="10.33203125" style="67" customWidth="1"/>
    <col min="6" max="6" width="10.1640625" style="68" customWidth="1"/>
    <col min="7" max="7" width="17.6640625" style="69" customWidth="1"/>
    <col min="8" max="8" width="11.08203125" style="67" customWidth="1"/>
    <col min="9" max="9" width="14.25" style="69" customWidth="1"/>
    <col min="10" max="10" width="11.58203125" style="67" customWidth="1"/>
    <col min="11" max="11" width="8.83203125" style="67"/>
    <col min="12" max="12" width="8.9140625" style="68" customWidth="1"/>
    <col min="13" max="13" width="5.08203125" style="68" customWidth="1"/>
    <col min="14" max="14" width="18.1640625" style="67" customWidth="1"/>
    <col min="15" max="16384" width="8.83203125" style="67"/>
  </cols>
  <sheetData>
    <row r="1" spans="1:13" ht="77.5" customHeight="1" x14ac:dyDescent="0.3">
      <c r="A1" s="117" t="s">
        <v>306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s="3" customFormat="1" ht="21" x14ac:dyDescent="0.3">
      <c r="A2" s="108"/>
      <c r="B2" s="110" t="s">
        <v>0</v>
      </c>
      <c r="C2" s="110" t="s">
        <v>1</v>
      </c>
      <c r="D2" s="65"/>
      <c r="E2" s="108" t="s">
        <v>2</v>
      </c>
      <c r="F2" s="108" t="s">
        <v>3</v>
      </c>
      <c r="G2" s="112" t="s">
        <v>4</v>
      </c>
      <c r="H2" s="112"/>
      <c r="I2" s="112" t="s">
        <v>5</v>
      </c>
      <c r="J2" s="112"/>
      <c r="K2" s="110" t="s">
        <v>6</v>
      </c>
      <c r="L2" s="113" t="s">
        <v>7</v>
      </c>
      <c r="M2" s="113"/>
    </row>
    <row r="3" spans="1:13" s="7" customFormat="1" ht="42" x14ac:dyDescent="0.3">
      <c r="A3" s="109"/>
      <c r="B3" s="111"/>
      <c r="C3" s="111"/>
      <c r="D3" s="4"/>
      <c r="E3" s="109"/>
      <c r="F3" s="109"/>
      <c r="G3" s="64" t="s">
        <v>8</v>
      </c>
      <c r="H3" s="63" t="s">
        <v>9</v>
      </c>
      <c r="I3" s="64" t="s">
        <v>10</v>
      </c>
      <c r="J3" s="64" t="s">
        <v>11</v>
      </c>
      <c r="K3" s="111"/>
      <c r="L3" s="110"/>
      <c r="M3" s="110"/>
    </row>
    <row r="4" spans="1:13" s="15" customFormat="1" ht="39" x14ac:dyDescent="0.3">
      <c r="A4" s="70">
        <v>1</v>
      </c>
      <c r="B4" s="9" t="s">
        <v>249</v>
      </c>
      <c r="C4" s="71">
        <v>55000</v>
      </c>
      <c r="D4" s="71">
        <v>55000</v>
      </c>
      <c r="E4" s="71">
        <v>55000</v>
      </c>
      <c r="F4" s="13" t="str">
        <f>พย.!$F$5</f>
        <v>เฉพาะเจาะจง</v>
      </c>
      <c r="G4" s="9" t="s">
        <v>251</v>
      </c>
      <c r="H4" s="10">
        <f t="shared" ref="H4:H16" si="0">E4+0</f>
        <v>55000</v>
      </c>
      <c r="I4" s="9" t="s">
        <v>251</v>
      </c>
      <c r="J4" s="71">
        <v>55000</v>
      </c>
      <c r="K4" s="14" t="s">
        <v>14</v>
      </c>
      <c r="L4" s="11" t="s">
        <v>248</v>
      </c>
      <c r="M4" s="8" t="s">
        <v>303</v>
      </c>
    </row>
    <row r="5" spans="1:13" s="15" customFormat="1" ht="97.5" x14ac:dyDescent="0.3">
      <c r="A5" s="70">
        <v>2</v>
      </c>
      <c r="B5" s="9" t="s">
        <v>253</v>
      </c>
      <c r="C5" s="71">
        <v>460000</v>
      </c>
      <c r="D5" s="71">
        <v>460000</v>
      </c>
      <c r="E5" s="71">
        <v>460000</v>
      </c>
      <c r="F5" s="13" t="str">
        <f>พย.!$F$5</f>
        <v>เฉพาะเจาะจง</v>
      </c>
      <c r="G5" s="9" t="s">
        <v>255</v>
      </c>
      <c r="H5" s="10">
        <f t="shared" si="0"/>
        <v>460000</v>
      </c>
      <c r="I5" s="9" t="s">
        <v>255</v>
      </c>
      <c r="J5" s="71">
        <v>460000</v>
      </c>
      <c r="K5" s="14" t="s">
        <v>143</v>
      </c>
      <c r="L5" s="11" t="s">
        <v>252</v>
      </c>
      <c r="M5" s="8" t="s">
        <v>303</v>
      </c>
    </row>
    <row r="6" spans="1:13" s="15" customFormat="1" ht="58.5" x14ac:dyDescent="0.3">
      <c r="A6" s="70">
        <v>3</v>
      </c>
      <c r="B6" s="9" t="s">
        <v>257</v>
      </c>
      <c r="C6" s="71">
        <v>82176</v>
      </c>
      <c r="D6" s="71">
        <v>82176</v>
      </c>
      <c r="E6" s="71">
        <v>82176</v>
      </c>
      <c r="F6" s="13" t="str">
        <f>พย.!$F$5</f>
        <v>เฉพาะเจาะจง</v>
      </c>
      <c r="G6" s="9" t="s">
        <v>92</v>
      </c>
      <c r="H6" s="10">
        <f t="shared" si="0"/>
        <v>82176</v>
      </c>
      <c r="I6" s="9" t="s">
        <v>92</v>
      </c>
      <c r="J6" s="71">
        <v>82176</v>
      </c>
      <c r="K6" s="14" t="s">
        <v>14</v>
      </c>
      <c r="L6" s="11" t="s">
        <v>256</v>
      </c>
      <c r="M6" s="8" t="s">
        <v>303</v>
      </c>
    </row>
    <row r="7" spans="1:13" s="15" customFormat="1" ht="58.5" x14ac:dyDescent="0.3">
      <c r="A7" s="70">
        <v>4</v>
      </c>
      <c r="B7" s="9" t="s">
        <v>260</v>
      </c>
      <c r="C7" s="71">
        <v>123264</v>
      </c>
      <c r="D7" s="71">
        <v>123264</v>
      </c>
      <c r="E7" s="71">
        <v>123264</v>
      </c>
      <c r="F7" s="13" t="str">
        <f>พย.!$F$5</f>
        <v>เฉพาะเจาะจง</v>
      </c>
      <c r="G7" s="9" t="s">
        <v>92</v>
      </c>
      <c r="H7" s="10">
        <f t="shared" si="0"/>
        <v>123264</v>
      </c>
      <c r="I7" s="9" t="s">
        <v>92</v>
      </c>
      <c r="J7" s="71">
        <v>123264</v>
      </c>
      <c r="K7" s="14" t="s">
        <v>14</v>
      </c>
      <c r="L7" s="11" t="s">
        <v>259</v>
      </c>
      <c r="M7" s="8" t="s">
        <v>303</v>
      </c>
    </row>
    <row r="8" spans="1:13" s="15" customFormat="1" ht="58.5" x14ac:dyDescent="0.3">
      <c r="A8" s="70">
        <v>5</v>
      </c>
      <c r="B8" s="9" t="s">
        <v>311</v>
      </c>
      <c r="C8" s="71">
        <v>4500</v>
      </c>
      <c r="D8" s="71">
        <v>4500</v>
      </c>
      <c r="E8" s="71">
        <v>4500</v>
      </c>
      <c r="F8" s="13" t="str">
        <f>พย.!$F$5</f>
        <v>เฉพาะเจาะจง</v>
      </c>
      <c r="G8" s="9" t="s">
        <v>298</v>
      </c>
      <c r="H8" s="10">
        <f t="shared" si="0"/>
        <v>4500</v>
      </c>
      <c r="I8" s="9" t="s">
        <v>298</v>
      </c>
      <c r="J8" s="71">
        <v>4500</v>
      </c>
      <c r="K8" s="14" t="s">
        <v>14</v>
      </c>
      <c r="L8" s="11" t="s">
        <v>262</v>
      </c>
      <c r="M8" s="8" t="s">
        <v>303</v>
      </c>
    </row>
    <row r="9" spans="1:13" s="15" customFormat="1" ht="66.5" customHeight="1" x14ac:dyDescent="0.3">
      <c r="A9" s="70">
        <v>6</v>
      </c>
      <c r="B9" s="9" t="s">
        <v>267</v>
      </c>
      <c r="C9" s="71">
        <v>39800</v>
      </c>
      <c r="D9" s="71">
        <v>39800</v>
      </c>
      <c r="E9" s="71">
        <v>39800</v>
      </c>
      <c r="F9" s="13" t="str">
        <f>พย.!$F$5</f>
        <v>เฉพาะเจาะจง</v>
      </c>
      <c r="G9" s="9" t="s">
        <v>269</v>
      </c>
      <c r="H9" s="10">
        <f t="shared" si="0"/>
        <v>39800</v>
      </c>
      <c r="I9" s="9" t="s">
        <v>269</v>
      </c>
      <c r="J9" s="71">
        <v>39800</v>
      </c>
      <c r="K9" s="14" t="s">
        <v>14</v>
      </c>
      <c r="L9" s="11" t="s">
        <v>266</v>
      </c>
      <c r="M9" s="8" t="s">
        <v>303</v>
      </c>
    </row>
    <row r="10" spans="1:13" s="15" customFormat="1" ht="58.5" x14ac:dyDescent="0.3">
      <c r="A10" s="70">
        <v>7</v>
      </c>
      <c r="B10" s="9" t="s">
        <v>271</v>
      </c>
      <c r="C10" s="71">
        <v>91581.3</v>
      </c>
      <c r="D10" s="71">
        <v>91581.3</v>
      </c>
      <c r="E10" s="71">
        <v>91581.3</v>
      </c>
      <c r="F10" s="13" t="str">
        <f>พย.!$F$5</f>
        <v>เฉพาะเจาะจง</v>
      </c>
      <c r="G10" s="9" t="s">
        <v>302</v>
      </c>
      <c r="H10" s="10">
        <f t="shared" si="0"/>
        <v>91581.3</v>
      </c>
      <c r="I10" s="9" t="s">
        <v>302</v>
      </c>
      <c r="J10" s="71">
        <v>91581.3</v>
      </c>
      <c r="K10" s="14" t="s">
        <v>14</v>
      </c>
      <c r="L10" s="11" t="s">
        <v>270</v>
      </c>
      <c r="M10" s="8" t="s">
        <v>303</v>
      </c>
    </row>
    <row r="11" spans="1:13" s="15" customFormat="1" ht="58.5" x14ac:dyDescent="0.3">
      <c r="A11" s="70">
        <v>8</v>
      </c>
      <c r="B11" s="9" t="s">
        <v>274</v>
      </c>
      <c r="C11" s="71">
        <v>254660</v>
      </c>
      <c r="D11" s="71">
        <v>254660</v>
      </c>
      <c r="E11" s="71">
        <v>254660</v>
      </c>
      <c r="F11" s="13" t="str">
        <f>พย.!$F$5</f>
        <v>เฉพาะเจาะจง</v>
      </c>
      <c r="G11" s="9" t="s">
        <v>276</v>
      </c>
      <c r="H11" s="10">
        <f t="shared" si="0"/>
        <v>254660</v>
      </c>
      <c r="I11" s="9" t="s">
        <v>276</v>
      </c>
      <c r="J11" s="71">
        <v>254660</v>
      </c>
      <c r="K11" s="14" t="s">
        <v>143</v>
      </c>
      <c r="L11" s="11" t="s">
        <v>273</v>
      </c>
      <c r="M11" s="8" t="s">
        <v>303</v>
      </c>
    </row>
    <row r="12" spans="1:13" s="15" customFormat="1" ht="39" x14ac:dyDescent="0.3">
      <c r="A12" s="70">
        <v>9</v>
      </c>
      <c r="B12" s="9" t="s">
        <v>278</v>
      </c>
      <c r="C12" s="71">
        <v>203300</v>
      </c>
      <c r="D12" s="71">
        <v>203300</v>
      </c>
      <c r="E12" s="71">
        <v>203300</v>
      </c>
      <c r="F12" s="13" t="str">
        <f>พย.!$F$5</f>
        <v>เฉพาะเจาะจง</v>
      </c>
      <c r="G12" s="9" t="s">
        <v>228</v>
      </c>
      <c r="H12" s="10">
        <f t="shared" si="0"/>
        <v>203300</v>
      </c>
      <c r="I12" s="9" t="s">
        <v>228</v>
      </c>
      <c r="J12" s="71">
        <v>203300</v>
      </c>
      <c r="K12" s="14" t="s">
        <v>14</v>
      </c>
      <c r="L12" s="11" t="s">
        <v>277</v>
      </c>
      <c r="M12" s="8" t="s">
        <v>303</v>
      </c>
    </row>
    <row r="13" spans="1:13" s="15" customFormat="1" ht="66.5" customHeight="1" x14ac:dyDescent="0.3">
      <c r="A13" s="70">
        <v>10</v>
      </c>
      <c r="B13" s="9" t="s">
        <v>281</v>
      </c>
      <c r="C13" s="71">
        <v>199000</v>
      </c>
      <c r="D13" s="71">
        <v>199000</v>
      </c>
      <c r="E13" s="71">
        <v>199000</v>
      </c>
      <c r="F13" s="13" t="str">
        <f>พย.!$F$5</f>
        <v>เฉพาะเจาะจง</v>
      </c>
      <c r="G13" s="9" t="s">
        <v>283</v>
      </c>
      <c r="H13" s="10">
        <f t="shared" si="0"/>
        <v>199000</v>
      </c>
      <c r="I13" s="9" t="s">
        <v>283</v>
      </c>
      <c r="J13" s="71">
        <v>199000</v>
      </c>
      <c r="K13" s="14" t="s">
        <v>143</v>
      </c>
      <c r="L13" s="11" t="s">
        <v>280</v>
      </c>
      <c r="M13" s="8" t="s">
        <v>303</v>
      </c>
    </row>
    <row r="14" spans="1:13" s="15" customFormat="1" ht="97.5" x14ac:dyDescent="0.3">
      <c r="A14" s="70">
        <v>11</v>
      </c>
      <c r="B14" s="9" t="s">
        <v>285</v>
      </c>
      <c r="C14" s="71">
        <v>497550</v>
      </c>
      <c r="D14" s="71">
        <v>497550</v>
      </c>
      <c r="E14" s="71">
        <v>497550</v>
      </c>
      <c r="F14" s="13" t="str">
        <f>พย.!$F$5</f>
        <v>เฉพาะเจาะจง</v>
      </c>
      <c r="G14" s="9" t="s">
        <v>287</v>
      </c>
      <c r="H14" s="10">
        <f t="shared" si="0"/>
        <v>497550</v>
      </c>
      <c r="I14" s="9" t="s">
        <v>287</v>
      </c>
      <c r="J14" s="71">
        <v>497550</v>
      </c>
      <c r="K14" s="14" t="s">
        <v>143</v>
      </c>
      <c r="L14" s="11" t="s">
        <v>284</v>
      </c>
      <c r="M14" s="8" t="s">
        <v>303</v>
      </c>
    </row>
    <row r="15" spans="1:13" s="15" customFormat="1" ht="97.5" x14ac:dyDescent="0.3">
      <c r="A15" s="70">
        <v>12</v>
      </c>
      <c r="B15" s="9" t="s">
        <v>289</v>
      </c>
      <c r="C15" s="71">
        <v>300000</v>
      </c>
      <c r="D15" s="71">
        <v>300000</v>
      </c>
      <c r="E15" s="71">
        <v>300000</v>
      </c>
      <c r="F15" s="13" t="str">
        <f>พย.!$F$5</f>
        <v>เฉพาะเจาะจง</v>
      </c>
      <c r="G15" s="9" t="s">
        <v>291</v>
      </c>
      <c r="H15" s="10">
        <f t="shared" si="0"/>
        <v>300000</v>
      </c>
      <c r="I15" s="9" t="s">
        <v>291</v>
      </c>
      <c r="J15" s="71">
        <v>300000</v>
      </c>
      <c r="K15" s="14" t="s">
        <v>143</v>
      </c>
      <c r="L15" s="11" t="s">
        <v>288</v>
      </c>
      <c r="M15" s="8" t="s">
        <v>303</v>
      </c>
    </row>
    <row r="16" spans="1:13" s="15" customFormat="1" ht="58.5" x14ac:dyDescent="0.3">
      <c r="A16" s="70">
        <v>13</v>
      </c>
      <c r="B16" s="9" t="s">
        <v>98</v>
      </c>
      <c r="C16" s="71">
        <v>207000</v>
      </c>
      <c r="D16" s="71">
        <v>207000</v>
      </c>
      <c r="E16" s="71">
        <v>207000</v>
      </c>
      <c r="F16" s="13" t="str">
        <f>พย.!$F$5</f>
        <v>เฉพาะเจาะจง</v>
      </c>
      <c r="G16" s="9" t="s">
        <v>295</v>
      </c>
      <c r="H16" s="10">
        <f t="shared" si="0"/>
        <v>207000</v>
      </c>
      <c r="I16" s="9" t="s">
        <v>295</v>
      </c>
      <c r="J16" s="71">
        <v>207000</v>
      </c>
      <c r="K16" s="14" t="s">
        <v>143</v>
      </c>
      <c r="L16" s="11" t="s">
        <v>292</v>
      </c>
      <c r="M16" s="8" t="s">
        <v>303</v>
      </c>
    </row>
    <row r="17" spans="1:25" s="66" customFormat="1" ht="19.5" customHeight="1" x14ac:dyDescent="0.3">
      <c r="A17" s="78" t="s">
        <v>146</v>
      </c>
      <c r="B17" s="79"/>
      <c r="C17" s="79"/>
      <c r="D17" s="79"/>
      <c r="E17" s="79"/>
      <c r="F17" s="82"/>
      <c r="G17" s="75"/>
      <c r="H17" s="75"/>
      <c r="I17" s="62" t="s">
        <v>179</v>
      </c>
      <c r="J17" s="80">
        <f>SUM(J4:J16)</f>
        <v>2517831.2999999998</v>
      </c>
      <c r="K17" s="19"/>
      <c r="L17" s="18"/>
      <c r="M17" s="18"/>
    </row>
    <row r="18" spans="1:25" s="81" customFormat="1" ht="19.5" customHeight="1" x14ac:dyDescent="0.3">
      <c r="A18" s="100"/>
      <c r="B18" s="100"/>
      <c r="C18" s="100"/>
      <c r="D18" s="100"/>
      <c r="E18" s="100"/>
      <c r="F18" s="101"/>
      <c r="G18" s="102"/>
      <c r="H18" s="102"/>
      <c r="I18" s="103"/>
      <c r="J18" s="104"/>
      <c r="K18" s="105"/>
      <c r="L18" s="106"/>
      <c r="M18" s="106"/>
    </row>
    <row r="19" spans="1:25" s="81" customFormat="1" ht="19.5" customHeight="1" x14ac:dyDescent="0.3">
      <c r="A19" s="100"/>
      <c r="B19" s="100"/>
      <c r="C19" s="100"/>
      <c r="D19" s="100"/>
      <c r="E19" s="100"/>
      <c r="F19" s="101"/>
      <c r="G19" s="102"/>
      <c r="H19" s="102"/>
      <c r="I19" s="103"/>
      <c r="J19" s="104"/>
      <c r="K19" s="105"/>
      <c r="L19" s="106"/>
      <c r="M19" s="106"/>
    </row>
    <row r="20" spans="1:25" s="35" customFormat="1" ht="24" x14ac:dyDescent="0.7">
      <c r="A20" s="90" t="s">
        <v>172</v>
      </c>
      <c r="B20" s="90"/>
      <c r="C20" s="90"/>
      <c r="D20" s="90"/>
      <c r="E20" s="90"/>
      <c r="F20" s="90" t="s">
        <v>146</v>
      </c>
      <c r="G20" s="83"/>
      <c r="H20" s="90"/>
      <c r="I20" s="90" t="s">
        <v>173</v>
      </c>
      <c r="J20" s="95"/>
      <c r="K20" s="85"/>
      <c r="L20" s="90"/>
      <c r="M20" s="83"/>
      <c r="O20" s="90"/>
      <c r="P20" s="90"/>
      <c r="Q20" s="90"/>
      <c r="R20" s="90"/>
      <c r="S20" s="90"/>
      <c r="T20" s="90"/>
      <c r="U20" s="90"/>
      <c r="V20" s="90"/>
      <c r="W20" s="90"/>
      <c r="X20" s="81"/>
      <c r="Y20" s="81"/>
    </row>
    <row r="21" spans="1:25" s="35" customFormat="1" ht="24" x14ac:dyDescent="0.8">
      <c r="A21" s="118" t="s">
        <v>174</v>
      </c>
      <c r="B21" s="118"/>
      <c r="C21" s="118"/>
      <c r="D21" s="118"/>
      <c r="E21" s="89"/>
      <c r="F21" s="90"/>
      <c r="G21" s="83"/>
      <c r="H21" s="90"/>
      <c r="I21" s="90" t="s">
        <v>309</v>
      </c>
      <c r="J21" s="95"/>
      <c r="K21" s="85"/>
      <c r="L21" s="90"/>
      <c r="M21" s="83"/>
      <c r="O21" s="83"/>
      <c r="P21" s="90"/>
      <c r="Q21" s="86"/>
      <c r="R21" s="90"/>
      <c r="S21" s="90"/>
      <c r="T21" s="90"/>
      <c r="U21" s="90"/>
      <c r="V21" s="90"/>
      <c r="W21" s="87" t="s">
        <v>146</v>
      </c>
      <c r="X21" s="81"/>
      <c r="Y21" s="7"/>
    </row>
    <row r="22" spans="1:25" s="35" customFormat="1" ht="24" x14ac:dyDescent="0.7">
      <c r="A22" s="119" t="s">
        <v>176</v>
      </c>
      <c r="B22" s="119"/>
      <c r="C22" s="119"/>
      <c r="D22" s="119"/>
      <c r="E22" s="89"/>
      <c r="F22" s="90"/>
      <c r="G22" s="83"/>
      <c r="H22" s="90"/>
      <c r="I22" s="90" t="s">
        <v>310</v>
      </c>
      <c r="J22" s="95"/>
      <c r="K22" s="85"/>
      <c r="L22" s="90"/>
      <c r="M22" s="83"/>
      <c r="O22" s="90"/>
      <c r="P22" s="90"/>
      <c r="Q22" s="90"/>
      <c r="R22" s="90"/>
      <c r="S22" s="90"/>
      <c r="T22" s="90"/>
      <c r="U22" s="90"/>
      <c r="V22" s="90"/>
      <c r="W22" s="90"/>
      <c r="Y22" s="7"/>
    </row>
    <row r="24" spans="1:25" x14ac:dyDescent="0.3">
      <c r="J24" s="73" t="s">
        <v>146</v>
      </c>
    </row>
  </sheetData>
  <mergeCells count="12">
    <mergeCell ref="A21:D21"/>
    <mergeCell ref="A22:D22"/>
    <mergeCell ref="A1:M1"/>
    <mergeCell ref="A2:A3"/>
    <mergeCell ref="B2:B3"/>
    <mergeCell ref="C2:C3"/>
    <mergeCell ref="E2:E3"/>
    <mergeCell ref="F2:F3"/>
    <mergeCell ref="G2:H2"/>
    <mergeCell ref="I2:J2"/>
    <mergeCell ref="K2:K3"/>
    <mergeCell ref="L2:M3"/>
  </mergeCells>
  <pageMargins left="0.31496062992125984" right="0.31496062992125984" top="0.35433070866141736" bottom="0.35433070866141736" header="0.31496062992125984" footer="0.31496062992125984"/>
  <pageSetup paperSize="9" fitToHeight="0" orientation="landscape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86179-3D7A-47E5-B182-B891C5E8F523}">
  <dimension ref="A1:Z17"/>
  <sheetViews>
    <sheetView workbookViewId="0">
      <selection activeCell="Z10" sqref="Z10"/>
    </sheetView>
  </sheetViews>
  <sheetFormatPr defaultColWidth="8.83203125" defaultRowHeight="27" x14ac:dyDescent="0.9"/>
  <cols>
    <col min="1" max="1" width="38.25" style="25" customWidth="1"/>
    <col min="2" max="2" width="6.08203125" style="53" customWidth="1"/>
    <col min="3" max="3" width="9.83203125" style="53" hidden="1" customWidth="1"/>
    <col min="4" max="4" width="6.08203125" style="53" customWidth="1"/>
    <col min="5" max="5" width="6.08203125" style="53" hidden="1" customWidth="1"/>
    <col min="6" max="6" width="6.08203125" style="53" customWidth="1"/>
    <col min="7" max="7" width="6.08203125" style="54" hidden="1" customWidth="1"/>
    <col min="8" max="8" width="6.08203125" style="53" customWidth="1"/>
    <col min="9" max="9" width="4.83203125" style="54" hidden="1" customWidth="1"/>
    <col min="10" max="10" width="6.08203125" style="53" customWidth="1"/>
    <col min="11" max="11" width="15.5" style="54" hidden="1" customWidth="1"/>
    <col min="12" max="12" width="6.08203125" style="53" customWidth="1"/>
    <col min="13" max="13" width="6.08203125" style="54" hidden="1" customWidth="1"/>
    <col min="14" max="14" width="5.5" style="53" customWidth="1"/>
    <col min="15" max="15" width="8.08203125" style="54" hidden="1" customWidth="1"/>
    <col min="16" max="16" width="5.4140625" style="53" customWidth="1"/>
    <col min="17" max="17" width="14.75" style="55" hidden="1" customWidth="1"/>
    <col min="18" max="18" width="6" style="53" customWidth="1"/>
    <col min="19" max="19" width="11.58203125" style="53" hidden="1" customWidth="1"/>
    <col min="20" max="20" width="6.1640625" style="53" customWidth="1"/>
    <col min="21" max="21" width="5.9140625" style="53" customWidth="1"/>
    <col min="22" max="22" width="5.83203125" style="53" customWidth="1"/>
    <col min="23" max="23" width="7.5" style="53" customWidth="1"/>
    <col min="24" max="24" width="13.25" style="25" customWidth="1"/>
    <col min="25" max="25" width="10.5" style="25" bestFit="1" customWidth="1"/>
    <col min="26" max="26" width="13.08203125" style="25" customWidth="1"/>
    <col min="27" max="16384" width="8.83203125" style="25"/>
  </cols>
  <sheetData>
    <row r="1" spans="1:26" x14ac:dyDescent="0.9">
      <c r="A1" s="122" t="s">
        <v>147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26" x14ac:dyDescent="0.9">
      <c r="A2" s="123" t="s">
        <v>305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</row>
    <row r="3" spans="1:26" s="27" customFormat="1" x14ac:dyDescent="0.3">
      <c r="A3" s="26" t="s">
        <v>148</v>
      </c>
      <c r="B3" s="124" t="s">
        <v>149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6"/>
      <c r="X3" s="127" t="s">
        <v>150</v>
      </c>
    </row>
    <row r="4" spans="1:26" s="27" customFormat="1" x14ac:dyDescent="0.3">
      <c r="A4" s="26"/>
      <c r="B4" s="26" t="s">
        <v>151</v>
      </c>
      <c r="C4" s="26"/>
      <c r="D4" s="26" t="s">
        <v>152</v>
      </c>
      <c r="E4" s="26"/>
      <c r="F4" s="26" t="s">
        <v>153</v>
      </c>
      <c r="G4" s="28"/>
      <c r="H4" s="26" t="s">
        <v>154</v>
      </c>
      <c r="I4" s="28"/>
      <c r="J4" s="26" t="s">
        <v>155</v>
      </c>
      <c r="K4" s="28"/>
      <c r="L4" s="26" t="s">
        <v>156</v>
      </c>
      <c r="M4" s="28"/>
      <c r="N4" s="26" t="s">
        <v>157</v>
      </c>
      <c r="O4" s="28"/>
      <c r="P4" s="26" t="s">
        <v>158</v>
      </c>
      <c r="Q4" s="29"/>
      <c r="R4" s="26" t="s">
        <v>159</v>
      </c>
      <c r="S4" s="26"/>
      <c r="T4" s="26" t="s">
        <v>160</v>
      </c>
      <c r="U4" s="26" t="s">
        <v>161</v>
      </c>
      <c r="V4" s="26" t="s">
        <v>162</v>
      </c>
      <c r="W4" s="30" t="s">
        <v>163</v>
      </c>
      <c r="X4" s="128"/>
    </row>
    <row r="5" spans="1:26" s="35" customFormat="1" ht="21" x14ac:dyDescent="0.7">
      <c r="A5" s="31" t="s">
        <v>164</v>
      </c>
      <c r="B5" s="32" t="s">
        <v>178</v>
      </c>
      <c r="C5" s="32"/>
      <c r="D5" s="32" t="s">
        <v>178</v>
      </c>
      <c r="E5" s="32" t="s">
        <v>178</v>
      </c>
      <c r="F5" s="32" t="s">
        <v>178</v>
      </c>
      <c r="G5" s="32" t="s">
        <v>178</v>
      </c>
      <c r="H5" s="32" t="s">
        <v>178</v>
      </c>
      <c r="I5" s="32" t="s">
        <v>178</v>
      </c>
      <c r="J5" s="32" t="s">
        <v>178</v>
      </c>
      <c r="K5" s="32" t="s">
        <v>178</v>
      </c>
      <c r="L5" s="32" t="s">
        <v>178</v>
      </c>
      <c r="M5" s="32" t="s">
        <v>178</v>
      </c>
      <c r="N5" s="32" t="s">
        <v>178</v>
      </c>
      <c r="O5" s="32" t="s">
        <v>178</v>
      </c>
      <c r="P5" s="32" t="s">
        <v>178</v>
      </c>
      <c r="Q5" s="32" t="s">
        <v>178</v>
      </c>
      <c r="R5" s="32" t="s">
        <v>178</v>
      </c>
      <c r="S5" s="32" t="s">
        <v>178</v>
      </c>
      <c r="T5" s="32" t="s">
        <v>178</v>
      </c>
      <c r="U5" s="32" t="s">
        <v>178</v>
      </c>
      <c r="V5" s="32" t="s">
        <v>178</v>
      </c>
      <c r="W5" s="32" t="s">
        <v>146</v>
      </c>
      <c r="X5" s="31"/>
    </row>
    <row r="6" spans="1:26" s="35" customFormat="1" ht="21" x14ac:dyDescent="0.7">
      <c r="A6" s="31" t="s">
        <v>165</v>
      </c>
      <c r="B6" s="32">
        <v>9</v>
      </c>
      <c r="C6" s="34"/>
      <c r="D6" s="32">
        <v>6</v>
      </c>
      <c r="E6" s="32" t="s">
        <v>178</v>
      </c>
      <c r="F6" s="32" t="s">
        <v>178</v>
      </c>
      <c r="G6" s="32" t="s">
        <v>178</v>
      </c>
      <c r="H6" s="32" t="s">
        <v>178</v>
      </c>
      <c r="I6" s="32" t="s">
        <v>178</v>
      </c>
      <c r="J6" s="32" t="s">
        <v>178</v>
      </c>
      <c r="K6" s="32" t="s">
        <v>178</v>
      </c>
      <c r="L6" s="32" t="s">
        <v>178</v>
      </c>
      <c r="M6" s="32" t="s">
        <v>178</v>
      </c>
      <c r="N6" s="32" t="s">
        <v>178</v>
      </c>
      <c r="O6" s="32" t="s">
        <v>178</v>
      </c>
      <c r="P6" s="32" t="s">
        <v>178</v>
      </c>
      <c r="Q6" s="32" t="s">
        <v>178</v>
      </c>
      <c r="R6" s="32" t="s">
        <v>178</v>
      </c>
      <c r="S6" s="32" t="s">
        <v>178</v>
      </c>
      <c r="T6" s="32" t="s">
        <v>178</v>
      </c>
      <c r="U6" s="32" t="s">
        <v>178</v>
      </c>
      <c r="V6" s="32" t="s">
        <v>178</v>
      </c>
      <c r="W6" s="37">
        <f>SUM(B6:V6)</f>
        <v>15</v>
      </c>
      <c r="X6" s="38">
        <f>621749.3+162949.24</f>
        <v>784698.54</v>
      </c>
      <c r="Z6" s="36" t="s">
        <v>146</v>
      </c>
    </row>
    <row r="7" spans="1:26" s="35" customFormat="1" ht="21" x14ac:dyDescent="0.7">
      <c r="A7" s="31" t="s">
        <v>166</v>
      </c>
      <c r="B7" s="32">
        <v>21</v>
      </c>
      <c r="C7" s="34"/>
      <c r="D7" s="32">
        <v>10</v>
      </c>
      <c r="E7" s="32" t="s">
        <v>178</v>
      </c>
      <c r="F7" s="32" t="s">
        <v>178</v>
      </c>
      <c r="G7" s="32" t="s">
        <v>178</v>
      </c>
      <c r="H7" s="32" t="s">
        <v>178</v>
      </c>
      <c r="I7" s="32" t="s">
        <v>178</v>
      </c>
      <c r="J7" s="32" t="s">
        <v>178</v>
      </c>
      <c r="K7" s="32" t="s">
        <v>178</v>
      </c>
      <c r="L7" s="32" t="s">
        <v>178</v>
      </c>
      <c r="M7" s="32" t="s">
        <v>178</v>
      </c>
      <c r="N7" s="32" t="s">
        <v>178</v>
      </c>
      <c r="O7" s="32" t="s">
        <v>178</v>
      </c>
      <c r="P7" s="32" t="s">
        <v>178</v>
      </c>
      <c r="Q7" s="32" t="s">
        <v>178</v>
      </c>
      <c r="R7" s="32" t="s">
        <v>178</v>
      </c>
      <c r="S7" s="32" t="s">
        <v>178</v>
      </c>
      <c r="T7" s="32" t="s">
        <v>178</v>
      </c>
      <c r="U7" s="32" t="s">
        <v>178</v>
      </c>
      <c r="V7" s="32" t="s">
        <v>178</v>
      </c>
      <c r="W7" s="37">
        <f t="shared" ref="W7:W8" si="0">SUM(B7:V7)</f>
        <v>31</v>
      </c>
      <c r="X7" s="38">
        <f>12121000-621749.3-5843200+2472731.2</f>
        <v>8128781.8999999994</v>
      </c>
    </row>
    <row r="8" spans="1:26" s="35" customFormat="1" ht="21" x14ac:dyDescent="0.7">
      <c r="A8" s="31" t="s">
        <v>167</v>
      </c>
      <c r="B8" s="32">
        <v>3</v>
      </c>
      <c r="C8" s="32"/>
      <c r="D8" s="32">
        <v>1</v>
      </c>
      <c r="E8" s="32" t="s">
        <v>178</v>
      </c>
      <c r="F8" s="32" t="s">
        <v>178</v>
      </c>
      <c r="G8" s="32" t="s">
        <v>178</v>
      </c>
      <c r="H8" s="32" t="s">
        <v>178</v>
      </c>
      <c r="I8" s="32" t="s">
        <v>178</v>
      </c>
      <c r="J8" s="32" t="s">
        <v>178</v>
      </c>
      <c r="K8" s="32" t="s">
        <v>178</v>
      </c>
      <c r="L8" s="32" t="s">
        <v>178</v>
      </c>
      <c r="M8" s="32" t="s">
        <v>178</v>
      </c>
      <c r="N8" s="32" t="s">
        <v>178</v>
      </c>
      <c r="O8" s="32" t="s">
        <v>178</v>
      </c>
      <c r="P8" s="32" t="s">
        <v>178</v>
      </c>
      <c r="Q8" s="32" t="s">
        <v>178</v>
      </c>
      <c r="R8" s="32" t="s">
        <v>178</v>
      </c>
      <c r="S8" s="32" t="s">
        <v>178</v>
      </c>
      <c r="T8" s="32" t="s">
        <v>178</v>
      </c>
      <c r="U8" s="32" t="s">
        <v>178</v>
      </c>
      <c r="V8" s="32" t="s">
        <v>178</v>
      </c>
      <c r="W8" s="37">
        <f t="shared" si="0"/>
        <v>4</v>
      </c>
      <c r="X8" s="38">
        <f>5843200+1155000</f>
        <v>6998200</v>
      </c>
      <c r="Z8" s="35" t="s">
        <v>146</v>
      </c>
    </row>
    <row r="9" spans="1:26" s="35" customFormat="1" ht="21" x14ac:dyDescent="0.7">
      <c r="A9" s="31" t="s">
        <v>168</v>
      </c>
      <c r="B9" s="32" t="s">
        <v>178</v>
      </c>
      <c r="C9" s="33"/>
      <c r="D9" s="32" t="s">
        <v>178</v>
      </c>
      <c r="E9" s="32" t="s">
        <v>178</v>
      </c>
      <c r="F9" s="32" t="s">
        <v>178</v>
      </c>
      <c r="G9" s="32" t="s">
        <v>178</v>
      </c>
      <c r="H9" s="32" t="s">
        <v>178</v>
      </c>
      <c r="I9" s="32" t="s">
        <v>178</v>
      </c>
      <c r="J9" s="32" t="s">
        <v>178</v>
      </c>
      <c r="K9" s="32" t="s">
        <v>178</v>
      </c>
      <c r="L9" s="32" t="s">
        <v>178</v>
      </c>
      <c r="M9" s="32" t="s">
        <v>178</v>
      </c>
      <c r="N9" s="32" t="s">
        <v>178</v>
      </c>
      <c r="O9" s="32" t="s">
        <v>178</v>
      </c>
      <c r="P9" s="32" t="s">
        <v>178</v>
      </c>
      <c r="Q9" s="32" t="s">
        <v>178</v>
      </c>
      <c r="R9" s="32" t="s">
        <v>178</v>
      </c>
      <c r="S9" s="32" t="s">
        <v>178</v>
      </c>
      <c r="T9" s="32" t="s">
        <v>178</v>
      </c>
      <c r="U9" s="32" t="s">
        <v>178</v>
      </c>
      <c r="V9" s="32" t="s">
        <v>178</v>
      </c>
      <c r="W9" s="37">
        <v>0</v>
      </c>
      <c r="X9" s="38"/>
      <c r="Y9" s="39" t="s">
        <v>146</v>
      </c>
    </row>
    <row r="10" spans="1:26" s="35" customFormat="1" ht="21" x14ac:dyDescent="0.7">
      <c r="A10" s="31" t="s">
        <v>169</v>
      </c>
      <c r="B10" s="32" t="s">
        <v>178</v>
      </c>
      <c r="C10" s="32"/>
      <c r="D10" s="32" t="s">
        <v>178</v>
      </c>
      <c r="E10" s="32" t="s">
        <v>178</v>
      </c>
      <c r="F10" s="32" t="s">
        <v>178</v>
      </c>
      <c r="G10" s="32" t="s">
        <v>178</v>
      </c>
      <c r="H10" s="32" t="s">
        <v>178</v>
      </c>
      <c r="I10" s="32" t="s">
        <v>178</v>
      </c>
      <c r="J10" s="32" t="s">
        <v>178</v>
      </c>
      <c r="K10" s="32" t="s">
        <v>178</v>
      </c>
      <c r="L10" s="32" t="s">
        <v>178</v>
      </c>
      <c r="M10" s="32" t="s">
        <v>178</v>
      </c>
      <c r="N10" s="32" t="s">
        <v>178</v>
      </c>
      <c r="O10" s="32" t="s">
        <v>178</v>
      </c>
      <c r="P10" s="32" t="s">
        <v>178</v>
      </c>
      <c r="Q10" s="32" t="s">
        <v>178</v>
      </c>
      <c r="R10" s="32" t="s">
        <v>178</v>
      </c>
      <c r="S10" s="32" t="s">
        <v>178</v>
      </c>
      <c r="T10" s="32" t="s">
        <v>178</v>
      </c>
      <c r="U10" s="32" t="s">
        <v>178</v>
      </c>
      <c r="V10" s="32" t="s">
        <v>178</v>
      </c>
      <c r="W10" s="37">
        <v>0</v>
      </c>
      <c r="X10" s="38"/>
      <c r="Z10" s="36" t="s">
        <v>146</v>
      </c>
    </row>
    <row r="11" spans="1:26" s="35" customFormat="1" ht="21" x14ac:dyDescent="0.7">
      <c r="A11" s="31" t="s">
        <v>170</v>
      </c>
      <c r="B11" s="32" t="s">
        <v>178</v>
      </c>
      <c r="C11" s="32"/>
      <c r="D11" s="32" t="s">
        <v>178</v>
      </c>
      <c r="E11" s="32" t="s">
        <v>178</v>
      </c>
      <c r="F11" s="32" t="s">
        <v>178</v>
      </c>
      <c r="G11" s="32" t="s">
        <v>178</v>
      </c>
      <c r="H11" s="32" t="s">
        <v>178</v>
      </c>
      <c r="I11" s="32" t="s">
        <v>178</v>
      </c>
      <c r="J11" s="32" t="s">
        <v>178</v>
      </c>
      <c r="K11" s="32" t="s">
        <v>178</v>
      </c>
      <c r="L11" s="32" t="s">
        <v>178</v>
      </c>
      <c r="M11" s="32" t="s">
        <v>178</v>
      </c>
      <c r="N11" s="32" t="s">
        <v>178</v>
      </c>
      <c r="O11" s="32" t="s">
        <v>178</v>
      </c>
      <c r="P11" s="32" t="s">
        <v>178</v>
      </c>
      <c r="Q11" s="32" t="s">
        <v>178</v>
      </c>
      <c r="R11" s="32" t="s">
        <v>178</v>
      </c>
      <c r="S11" s="32" t="s">
        <v>178</v>
      </c>
      <c r="T11" s="32" t="s">
        <v>178</v>
      </c>
      <c r="U11" s="32" t="s">
        <v>178</v>
      </c>
      <c r="V11" s="32" t="s">
        <v>178</v>
      </c>
      <c r="W11" s="37">
        <v>0</v>
      </c>
      <c r="X11" s="38"/>
    </row>
    <row r="12" spans="1:26" s="44" customFormat="1" ht="21" x14ac:dyDescent="0.7">
      <c r="A12" s="40" t="s">
        <v>171</v>
      </c>
      <c r="B12" s="42">
        <f>W12+0</f>
        <v>50</v>
      </c>
      <c r="C12" s="41"/>
      <c r="D12" s="32" t="s">
        <v>178</v>
      </c>
      <c r="E12" s="32" t="s">
        <v>178</v>
      </c>
      <c r="F12" s="32" t="s">
        <v>178</v>
      </c>
      <c r="G12" s="32" t="s">
        <v>178</v>
      </c>
      <c r="H12" s="32" t="s">
        <v>178</v>
      </c>
      <c r="I12" s="32" t="s">
        <v>178</v>
      </c>
      <c r="J12" s="32" t="s">
        <v>178</v>
      </c>
      <c r="K12" s="32" t="s">
        <v>178</v>
      </c>
      <c r="L12" s="32" t="s">
        <v>178</v>
      </c>
      <c r="M12" s="32" t="s">
        <v>178</v>
      </c>
      <c r="N12" s="32" t="s">
        <v>178</v>
      </c>
      <c r="O12" s="32" t="s">
        <v>178</v>
      </c>
      <c r="P12" s="32" t="s">
        <v>178</v>
      </c>
      <c r="Q12" s="32" t="s">
        <v>178</v>
      </c>
      <c r="R12" s="32" t="s">
        <v>178</v>
      </c>
      <c r="S12" s="32" t="s">
        <v>178</v>
      </c>
      <c r="T12" s="32" t="s">
        <v>178</v>
      </c>
      <c r="U12" s="32" t="s">
        <v>178</v>
      </c>
      <c r="V12" s="32" t="s">
        <v>178</v>
      </c>
      <c r="W12" s="42">
        <f>W6+W7+W8+W9+W10+W11</f>
        <v>50</v>
      </c>
      <c r="X12" s="43">
        <f>SUM(X6:X11)</f>
        <v>15911680.439999999</v>
      </c>
      <c r="Z12" s="44" t="s">
        <v>146</v>
      </c>
    </row>
    <row r="13" spans="1:26" s="35" customFormat="1" ht="21" x14ac:dyDescent="0.7">
      <c r="B13" s="45"/>
      <c r="C13" s="45"/>
      <c r="D13" s="45"/>
      <c r="E13" s="45"/>
      <c r="F13" s="45"/>
      <c r="G13" s="46"/>
      <c r="H13" s="45"/>
      <c r="I13" s="46"/>
      <c r="J13" s="45"/>
      <c r="K13" s="46"/>
      <c r="L13" s="45"/>
      <c r="M13" s="46"/>
      <c r="N13" s="45"/>
      <c r="O13" s="46"/>
      <c r="P13" s="45"/>
      <c r="Q13" s="47"/>
      <c r="R13" s="45"/>
      <c r="S13" s="45"/>
      <c r="T13" s="45"/>
      <c r="U13" s="45"/>
      <c r="V13" s="45"/>
      <c r="W13" s="48" t="s">
        <v>146</v>
      </c>
      <c r="X13" s="39" t="s">
        <v>146</v>
      </c>
    </row>
    <row r="14" spans="1:26" s="35" customFormat="1" ht="21" x14ac:dyDescent="0.7">
      <c r="A14" s="1" t="s">
        <v>172</v>
      </c>
      <c r="B14" s="1"/>
      <c r="C14" s="1"/>
      <c r="D14" s="1"/>
      <c r="E14" s="1"/>
      <c r="F14" s="1" t="s">
        <v>146</v>
      </c>
      <c r="G14" s="49"/>
      <c r="H14" s="1"/>
      <c r="I14" s="49"/>
      <c r="J14" s="7"/>
      <c r="K14" s="50"/>
      <c r="L14" s="1"/>
      <c r="M14" s="49"/>
      <c r="N14" s="1" t="s">
        <v>173</v>
      </c>
      <c r="O14" s="49"/>
      <c r="P14" s="1"/>
      <c r="Q14" s="51"/>
      <c r="R14" s="1"/>
      <c r="S14" s="1"/>
      <c r="T14" s="1"/>
      <c r="U14" s="1"/>
      <c r="V14" s="1"/>
      <c r="W14" s="74" t="s">
        <v>146</v>
      </c>
      <c r="X14" s="1"/>
      <c r="Y14" s="1"/>
    </row>
    <row r="15" spans="1:26" s="35" customFormat="1" ht="21" x14ac:dyDescent="0.7">
      <c r="A15" s="129" t="s">
        <v>174</v>
      </c>
      <c r="B15" s="129"/>
      <c r="C15" s="129"/>
      <c r="D15" s="129"/>
      <c r="E15" s="52"/>
      <c r="F15" s="1"/>
      <c r="G15" s="49"/>
      <c r="H15" s="1"/>
      <c r="I15" s="49"/>
      <c r="J15" s="7"/>
      <c r="K15" s="50"/>
      <c r="L15" s="1"/>
      <c r="M15" s="49"/>
      <c r="N15" s="1" t="s">
        <v>175</v>
      </c>
      <c r="O15" s="49"/>
      <c r="P15" s="1"/>
      <c r="Q15" s="51"/>
      <c r="R15" s="1"/>
      <c r="S15" s="1"/>
      <c r="T15" s="1"/>
      <c r="U15" s="1"/>
      <c r="V15" s="1"/>
      <c r="W15" s="74" t="s">
        <v>146</v>
      </c>
      <c r="X15" s="1"/>
      <c r="Y15" s="7"/>
    </row>
    <row r="16" spans="1:26" s="35" customFormat="1" ht="21" x14ac:dyDescent="0.7">
      <c r="A16" s="120" t="s">
        <v>176</v>
      </c>
      <c r="B16" s="120"/>
      <c r="C16" s="120"/>
      <c r="D16" s="120"/>
      <c r="E16" s="52"/>
      <c r="F16" s="1"/>
      <c r="G16" s="49"/>
      <c r="H16" s="1"/>
      <c r="I16" s="49"/>
      <c r="J16" s="7"/>
      <c r="K16" s="50"/>
      <c r="L16" s="1"/>
      <c r="M16" s="49"/>
      <c r="N16" s="121" t="s">
        <v>177</v>
      </c>
      <c r="O16" s="121"/>
      <c r="P16" s="121"/>
      <c r="Q16" s="121"/>
      <c r="R16" s="121"/>
      <c r="S16" s="121"/>
      <c r="T16" s="121"/>
      <c r="U16" s="121"/>
      <c r="V16" s="121"/>
      <c r="W16" s="121"/>
      <c r="Y16" s="7"/>
    </row>
    <row r="17" spans="24:24" x14ac:dyDescent="0.9">
      <c r="X17" s="56"/>
    </row>
  </sheetData>
  <mergeCells count="7">
    <mergeCell ref="A16:D16"/>
    <mergeCell ref="N16:W16"/>
    <mergeCell ref="A1:X1"/>
    <mergeCell ref="A2:X2"/>
    <mergeCell ref="B3:W3"/>
    <mergeCell ref="X3:X4"/>
    <mergeCell ref="A15:D15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DFD49-71D5-403F-8C3A-E62F234E232F}">
  <dimension ref="A1:Z17"/>
  <sheetViews>
    <sheetView topLeftCell="A4" workbookViewId="0">
      <selection activeCell="X7" sqref="X7"/>
    </sheetView>
  </sheetViews>
  <sheetFormatPr defaultColWidth="8.83203125" defaultRowHeight="27" x14ac:dyDescent="0.9"/>
  <cols>
    <col min="1" max="1" width="38.25" style="25" customWidth="1"/>
    <col min="2" max="2" width="6.08203125" style="53" customWidth="1"/>
    <col min="3" max="3" width="9.83203125" style="53" hidden="1" customWidth="1"/>
    <col min="4" max="4" width="6.08203125" style="53" customWidth="1"/>
    <col min="5" max="5" width="6.08203125" style="53" hidden="1" customWidth="1"/>
    <col min="6" max="6" width="6.08203125" style="53" customWidth="1"/>
    <col min="7" max="7" width="6.08203125" style="54" hidden="1" customWidth="1"/>
    <col min="8" max="8" width="6.08203125" style="53" customWidth="1"/>
    <col min="9" max="9" width="4.83203125" style="54" hidden="1" customWidth="1"/>
    <col min="10" max="10" width="6.08203125" style="53" customWidth="1"/>
    <col min="11" max="11" width="15.5" style="54" hidden="1" customWidth="1"/>
    <col min="12" max="12" width="6.08203125" style="53" customWidth="1"/>
    <col min="13" max="13" width="6.08203125" style="54" hidden="1" customWidth="1"/>
    <col min="14" max="14" width="5.5" style="53" customWidth="1"/>
    <col min="15" max="15" width="8.08203125" style="54" hidden="1" customWidth="1"/>
    <col min="16" max="16" width="5.4140625" style="53" customWidth="1"/>
    <col min="17" max="17" width="14.75" style="55" hidden="1" customWidth="1"/>
    <col min="18" max="18" width="6" style="53" customWidth="1"/>
    <col min="19" max="19" width="11.58203125" style="53" hidden="1" customWidth="1"/>
    <col min="20" max="20" width="6.1640625" style="53" customWidth="1"/>
    <col min="21" max="21" width="5.9140625" style="53" customWidth="1"/>
    <col min="22" max="22" width="5.83203125" style="53" customWidth="1"/>
    <col min="23" max="23" width="7.5" style="53" customWidth="1"/>
    <col min="24" max="24" width="13.25" style="25" customWidth="1"/>
    <col min="25" max="25" width="10.5" style="25" bestFit="1" customWidth="1"/>
    <col min="26" max="26" width="13.08203125" style="25" customWidth="1"/>
    <col min="27" max="16384" width="8.83203125" style="25"/>
  </cols>
  <sheetData>
    <row r="1" spans="1:26" x14ac:dyDescent="0.9">
      <c r="A1" s="122" t="s">
        <v>147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26" x14ac:dyDescent="0.9">
      <c r="A2" s="123" t="s">
        <v>304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</row>
    <row r="3" spans="1:26" s="27" customFormat="1" x14ac:dyDescent="0.3">
      <c r="A3" s="26" t="s">
        <v>148</v>
      </c>
      <c r="B3" s="124" t="s">
        <v>149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6"/>
      <c r="X3" s="127" t="s">
        <v>150</v>
      </c>
    </row>
    <row r="4" spans="1:26" s="27" customFormat="1" x14ac:dyDescent="0.3">
      <c r="A4" s="26"/>
      <c r="B4" s="26" t="s">
        <v>151</v>
      </c>
      <c r="C4" s="26"/>
      <c r="D4" s="26" t="s">
        <v>152</v>
      </c>
      <c r="E4" s="26"/>
      <c r="F4" s="26" t="s">
        <v>153</v>
      </c>
      <c r="G4" s="28"/>
      <c r="H4" s="26" t="s">
        <v>154</v>
      </c>
      <c r="I4" s="28"/>
      <c r="J4" s="26" t="s">
        <v>155</v>
      </c>
      <c r="K4" s="28"/>
      <c r="L4" s="26" t="s">
        <v>156</v>
      </c>
      <c r="M4" s="28"/>
      <c r="N4" s="26" t="s">
        <v>157</v>
      </c>
      <c r="O4" s="28"/>
      <c r="P4" s="26" t="s">
        <v>158</v>
      </c>
      <c r="Q4" s="29"/>
      <c r="R4" s="26" t="s">
        <v>159</v>
      </c>
      <c r="S4" s="26"/>
      <c r="T4" s="26" t="s">
        <v>160</v>
      </c>
      <c r="U4" s="26" t="s">
        <v>161</v>
      </c>
      <c r="V4" s="26" t="s">
        <v>162</v>
      </c>
      <c r="W4" s="30" t="s">
        <v>163</v>
      </c>
      <c r="X4" s="128"/>
    </row>
    <row r="5" spans="1:26" s="35" customFormat="1" ht="21" x14ac:dyDescent="0.7">
      <c r="A5" s="31" t="s">
        <v>164</v>
      </c>
      <c r="B5" s="32" t="s">
        <v>178</v>
      </c>
      <c r="C5" s="32"/>
      <c r="D5" s="32" t="s">
        <v>178</v>
      </c>
      <c r="E5" s="32" t="s">
        <v>178</v>
      </c>
      <c r="F5" s="32" t="s">
        <v>178</v>
      </c>
      <c r="G5" s="32" t="s">
        <v>178</v>
      </c>
      <c r="H5" s="32" t="s">
        <v>178</v>
      </c>
      <c r="I5" s="32" t="s">
        <v>178</v>
      </c>
      <c r="J5" s="32" t="s">
        <v>178</v>
      </c>
      <c r="K5" s="32" t="s">
        <v>178</v>
      </c>
      <c r="L5" s="32" t="s">
        <v>178</v>
      </c>
      <c r="M5" s="32" t="s">
        <v>178</v>
      </c>
      <c r="N5" s="32" t="s">
        <v>178</v>
      </c>
      <c r="O5" s="32" t="s">
        <v>178</v>
      </c>
      <c r="P5" s="32" t="s">
        <v>178</v>
      </c>
      <c r="Q5" s="32" t="s">
        <v>178</v>
      </c>
      <c r="R5" s="32" t="s">
        <v>178</v>
      </c>
      <c r="S5" s="32" t="s">
        <v>178</v>
      </c>
      <c r="T5" s="32" t="s">
        <v>178</v>
      </c>
      <c r="U5" s="32" t="s">
        <v>178</v>
      </c>
      <c r="V5" s="32" t="s">
        <v>178</v>
      </c>
      <c r="W5" s="32" t="s">
        <v>146</v>
      </c>
      <c r="X5" s="31"/>
    </row>
    <row r="6" spans="1:26" s="35" customFormat="1" ht="21" x14ac:dyDescent="0.7">
      <c r="A6" s="31" t="s">
        <v>165</v>
      </c>
      <c r="B6" s="32">
        <v>9</v>
      </c>
      <c r="C6" s="34"/>
      <c r="D6" s="32">
        <v>6</v>
      </c>
      <c r="E6" s="32" t="s">
        <v>178</v>
      </c>
      <c r="F6" s="32">
        <v>5</v>
      </c>
      <c r="G6" s="32" t="s">
        <v>178</v>
      </c>
      <c r="H6" s="32" t="s">
        <v>178</v>
      </c>
      <c r="I6" s="32" t="s">
        <v>178</v>
      </c>
      <c r="J6" s="32" t="s">
        <v>178</v>
      </c>
      <c r="K6" s="32" t="s">
        <v>178</v>
      </c>
      <c r="L6" s="32" t="s">
        <v>178</v>
      </c>
      <c r="M6" s="32" t="s">
        <v>178</v>
      </c>
      <c r="N6" s="32" t="s">
        <v>178</v>
      </c>
      <c r="O6" s="32" t="s">
        <v>178</v>
      </c>
      <c r="P6" s="32" t="s">
        <v>178</v>
      </c>
      <c r="Q6" s="32" t="s">
        <v>178</v>
      </c>
      <c r="R6" s="32" t="s">
        <v>178</v>
      </c>
      <c r="S6" s="32" t="s">
        <v>178</v>
      </c>
      <c r="T6" s="32" t="s">
        <v>178</v>
      </c>
      <c r="U6" s="32" t="s">
        <v>178</v>
      </c>
      <c r="V6" s="32" t="s">
        <v>178</v>
      </c>
      <c r="W6" s="37">
        <f>SUM(B6:V6)</f>
        <v>20</v>
      </c>
      <c r="X6" s="38">
        <f>621749.3+162949.24+273057.3</f>
        <v>1057755.8400000001</v>
      </c>
      <c r="Z6" s="36" t="s">
        <v>146</v>
      </c>
    </row>
    <row r="7" spans="1:26" s="35" customFormat="1" ht="21" x14ac:dyDescent="0.7">
      <c r="A7" s="31" t="s">
        <v>166</v>
      </c>
      <c r="B7" s="32">
        <v>21</v>
      </c>
      <c r="C7" s="34"/>
      <c r="D7" s="32">
        <v>10</v>
      </c>
      <c r="E7" s="32" t="s">
        <v>178</v>
      </c>
      <c r="F7" s="32">
        <v>8</v>
      </c>
      <c r="G7" s="32" t="s">
        <v>178</v>
      </c>
      <c r="H7" s="32" t="s">
        <v>178</v>
      </c>
      <c r="I7" s="32" t="s">
        <v>178</v>
      </c>
      <c r="J7" s="32" t="s">
        <v>178</v>
      </c>
      <c r="K7" s="32" t="s">
        <v>178</v>
      </c>
      <c r="L7" s="32" t="s">
        <v>178</v>
      </c>
      <c r="M7" s="32" t="s">
        <v>178</v>
      </c>
      <c r="N7" s="32" t="s">
        <v>178</v>
      </c>
      <c r="O7" s="32" t="s">
        <v>178</v>
      </c>
      <c r="P7" s="32" t="s">
        <v>178</v>
      </c>
      <c r="Q7" s="32" t="s">
        <v>178</v>
      </c>
      <c r="R7" s="32" t="s">
        <v>178</v>
      </c>
      <c r="S7" s="32" t="s">
        <v>178</v>
      </c>
      <c r="T7" s="32" t="s">
        <v>178</v>
      </c>
      <c r="U7" s="32" t="s">
        <v>178</v>
      </c>
      <c r="V7" s="32" t="s">
        <v>178</v>
      </c>
      <c r="W7" s="37">
        <f t="shared" ref="W7:W8" si="0">SUM(B7:V7)</f>
        <v>39</v>
      </c>
      <c r="X7" s="38">
        <f>12121000-621749.3-5843200+2472731.2+2244774</f>
        <v>10373555.899999999</v>
      </c>
    </row>
    <row r="8" spans="1:26" s="35" customFormat="1" ht="21" x14ac:dyDescent="0.7">
      <c r="A8" s="31" t="s">
        <v>167</v>
      </c>
      <c r="B8" s="32">
        <v>3</v>
      </c>
      <c r="C8" s="32"/>
      <c r="D8" s="32">
        <v>1</v>
      </c>
      <c r="E8" s="32" t="s">
        <v>178</v>
      </c>
      <c r="F8" s="32" t="s">
        <v>178</v>
      </c>
      <c r="G8" s="32" t="s">
        <v>178</v>
      </c>
      <c r="H8" s="32" t="s">
        <v>178</v>
      </c>
      <c r="I8" s="32" t="s">
        <v>178</v>
      </c>
      <c r="J8" s="32" t="s">
        <v>178</v>
      </c>
      <c r="K8" s="32" t="s">
        <v>178</v>
      </c>
      <c r="L8" s="32" t="s">
        <v>178</v>
      </c>
      <c r="M8" s="32" t="s">
        <v>178</v>
      </c>
      <c r="N8" s="32" t="s">
        <v>178</v>
      </c>
      <c r="O8" s="32" t="s">
        <v>178</v>
      </c>
      <c r="P8" s="32" t="s">
        <v>178</v>
      </c>
      <c r="Q8" s="32" t="s">
        <v>178</v>
      </c>
      <c r="R8" s="32" t="s">
        <v>178</v>
      </c>
      <c r="S8" s="32" t="s">
        <v>178</v>
      </c>
      <c r="T8" s="32" t="s">
        <v>178</v>
      </c>
      <c r="U8" s="32" t="s">
        <v>178</v>
      </c>
      <c r="V8" s="32" t="s">
        <v>178</v>
      </c>
      <c r="W8" s="37">
        <f t="shared" si="0"/>
        <v>4</v>
      </c>
      <c r="X8" s="38">
        <f>5843200+1155000</f>
        <v>6998200</v>
      </c>
      <c r="Z8" s="35" t="s">
        <v>146</v>
      </c>
    </row>
    <row r="9" spans="1:26" s="35" customFormat="1" ht="21" x14ac:dyDescent="0.7">
      <c r="A9" s="31" t="s">
        <v>168</v>
      </c>
      <c r="B9" s="32" t="s">
        <v>178</v>
      </c>
      <c r="C9" s="33"/>
      <c r="D9" s="32" t="s">
        <v>178</v>
      </c>
      <c r="E9" s="32" t="s">
        <v>178</v>
      </c>
      <c r="F9" s="32" t="s">
        <v>178</v>
      </c>
      <c r="G9" s="32" t="s">
        <v>178</v>
      </c>
      <c r="H9" s="32" t="s">
        <v>178</v>
      </c>
      <c r="I9" s="32" t="s">
        <v>178</v>
      </c>
      <c r="J9" s="32" t="s">
        <v>178</v>
      </c>
      <c r="K9" s="32" t="s">
        <v>178</v>
      </c>
      <c r="L9" s="32" t="s">
        <v>178</v>
      </c>
      <c r="M9" s="32" t="s">
        <v>178</v>
      </c>
      <c r="N9" s="32" t="s">
        <v>178</v>
      </c>
      <c r="O9" s="32" t="s">
        <v>178</v>
      </c>
      <c r="P9" s="32" t="s">
        <v>178</v>
      </c>
      <c r="Q9" s="32" t="s">
        <v>178</v>
      </c>
      <c r="R9" s="32" t="s">
        <v>178</v>
      </c>
      <c r="S9" s="32" t="s">
        <v>178</v>
      </c>
      <c r="T9" s="32" t="s">
        <v>178</v>
      </c>
      <c r="U9" s="32" t="s">
        <v>178</v>
      </c>
      <c r="V9" s="32" t="s">
        <v>178</v>
      </c>
      <c r="W9" s="37">
        <v>0</v>
      </c>
      <c r="X9" s="38"/>
      <c r="Y9" s="39" t="s">
        <v>146</v>
      </c>
    </row>
    <row r="10" spans="1:26" s="35" customFormat="1" ht="21" x14ac:dyDescent="0.7">
      <c r="A10" s="31" t="s">
        <v>169</v>
      </c>
      <c r="B10" s="32" t="s">
        <v>178</v>
      </c>
      <c r="C10" s="32"/>
      <c r="D10" s="32" t="s">
        <v>178</v>
      </c>
      <c r="E10" s="32" t="s">
        <v>178</v>
      </c>
      <c r="F10" s="32" t="s">
        <v>178</v>
      </c>
      <c r="G10" s="32" t="s">
        <v>178</v>
      </c>
      <c r="H10" s="32" t="s">
        <v>178</v>
      </c>
      <c r="I10" s="32" t="s">
        <v>178</v>
      </c>
      <c r="J10" s="32" t="s">
        <v>178</v>
      </c>
      <c r="K10" s="32" t="s">
        <v>178</v>
      </c>
      <c r="L10" s="32" t="s">
        <v>178</v>
      </c>
      <c r="M10" s="32" t="s">
        <v>178</v>
      </c>
      <c r="N10" s="32" t="s">
        <v>178</v>
      </c>
      <c r="O10" s="32" t="s">
        <v>178</v>
      </c>
      <c r="P10" s="32" t="s">
        <v>178</v>
      </c>
      <c r="Q10" s="32" t="s">
        <v>178</v>
      </c>
      <c r="R10" s="32" t="s">
        <v>178</v>
      </c>
      <c r="S10" s="32" t="s">
        <v>178</v>
      </c>
      <c r="T10" s="32" t="s">
        <v>178</v>
      </c>
      <c r="U10" s="32" t="s">
        <v>178</v>
      </c>
      <c r="V10" s="32" t="s">
        <v>178</v>
      </c>
      <c r="W10" s="37">
        <v>0</v>
      </c>
      <c r="X10" s="38"/>
      <c r="Z10" s="36" t="s">
        <v>146</v>
      </c>
    </row>
    <row r="11" spans="1:26" s="35" customFormat="1" ht="21" x14ac:dyDescent="0.7">
      <c r="A11" s="31" t="s">
        <v>170</v>
      </c>
      <c r="B11" s="32" t="s">
        <v>178</v>
      </c>
      <c r="C11" s="32"/>
      <c r="D11" s="32" t="s">
        <v>178</v>
      </c>
      <c r="E11" s="32" t="s">
        <v>178</v>
      </c>
      <c r="F11" s="32" t="s">
        <v>178</v>
      </c>
      <c r="G11" s="32" t="s">
        <v>178</v>
      </c>
      <c r="H11" s="32" t="s">
        <v>178</v>
      </c>
      <c r="I11" s="32" t="s">
        <v>178</v>
      </c>
      <c r="J11" s="32" t="s">
        <v>178</v>
      </c>
      <c r="K11" s="32" t="s">
        <v>178</v>
      </c>
      <c r="L11" s="32" t="s">
        <v>178</v>
      </c>
      <c r="M11" s="32" t="s">
        <v>178</v>
      </c>
      <c r="N11" s="32" t="s">
        <v>178</v>
      </c>
      <c r="O11" s="32" t="s">
        <v>178</v>
      </c>
      <c r="P11" s="32" t="s">
        <v>178</v>
      </c>
      <c r="Q11" s="32" t="s">
        <v>178</v>
      </c>
      <c r="R11" s="32" t="s">
        <v>178</v>
      </c>
      <c r="S11" s="32" t="s">
        <v>178</v>
      </c>
      <c r="T11" s="32" t="s">
        <v>178</v>
      </c>
      <c r="U11" s="32" t="s">
        <v>178</v>
      </c>
      <c r="V11" s="32" t="s">
        <v>178</v>
      </c>
      <c r="W11" s="37">
        <v>0</v>
      </c>
      <c r="X11" s="38"/>
    </row>
    <row r="12" spans="1:26" s="44" customFormat="1" ht="21" x14ac:dyDescent="0.7">
      <c r="A12" s="40" t="s">
        <v>171</v>
      </c>
      <c r="B12" s="42">
        <f>W12+0</f>
        <v>63</v>
      </c>
      <c r="C12" s="41"/>
      <c r="D12" s="32" t="s">
        <v>178</v>
      </c>
      <c r="E12" s="32" t="s">
        <v>178</v>
      </c>
      <c r="F12" s="32" t="s">
        <v>178</v>
      </c>
      <c r="G12" s="32" t="s">
        <v>178</v>
      </c>
      <c r="H12" s="32" t="s">
        <v>178</v>
      </c>
      <c r="I12" s="32" t="s">
        <v>178</v>
      </c>
      <c r="J12" s="32" t="s">
        <v>178</v>
      </c>
      <c r="K12" s="32" t="s">
        <v>178</v>
      </c>
      <c r="L12" s="32" t="s">
        <v>178</v>
      </c>
      <c r="M12" s="32" t="s">
        <v>178</v>
      </c>
      <c r="N12" s="32" t="s">
        <v>178</v>
      </c>
      <c r="O12" s="32" t="s">
        <v>178</v>
      </c>
      <c r="P12" s="32" t="s">
        <v>178</v>
      </c>
      <c r="Q12" s="32" t="s">
        <v>178</v>
      </c>
      <c r="R12" s="32" t="s">
        <v>178</v>
      </c>
      <c r="S12" s="32" t="s">
        <v>178</v>
      </c>
      <c r="T12" s="32" t="s">
        <v>178</v>
      </c>
      <c r="U12" s="32" t="s">
        <v>178</v>
      </c>
      <c r="V12" s="32" t="s">
        <v>178</v>
      </c>
      <c r="W12" s="42">
        <f>W6+W7+W8+W9+W10+W11</f>
        <v>63</v>
      </c>
      <c r="X12" s="43">
        <f>SUM(X6:X11)</f>
        <v>18429511.739999998</v>
      </c>
      <c r="Z12" s="44" t="s">
        <v>146</v>
      </c>
    </row>
    <row r="13" spans="1:26" s="35" customFormat="1" ht="21" x14ac:dyDescent="0.7">
      <c r="B13" s="45"/>
      <c r="C13" s="45"/>
      <c r="D13" s="45"/>
      <c r="E13" s="45"/>
      <c r="F13" s="45"/>
      <c r="G13" s="46"/>
      <c r="H13" s="45"/>
      <c r="I13" s="46"/>
      <c r="J13" s="45"/>
      <c r="K13" s="46"/>
      <c r="L13" s="45"/>
      <c r="M13" s="46"/>
      <c r="N13" s="45"/>
      <c r="O13" s="46"/>
      <c r="P13" s="45"/>
      <c r="Q13" s="47"/>
      <c r="R13" s="45"/>
      <c r="S13" s="45"/>
      <c r="T13" s="45"/>
      <c r="U13" s="45"/>
      <c r="V13" s="45"/>
      <c r="W13" s="48" t="s">
        <v>146</v>
      </c>
      <c r="X13" s="39" t="s">
        <v>146</v>
      </c>
    </row>
    <row r="14" spans="1:26" s="35" customFormat="1" ht="24" x14ac:dyDescent="0.7">
      <c r="A14" s="56" t="s">
        <v>172</v>
      </c>
      <c r="B14" s="56"/>
      <c r="C14" s="56"/>
      <c r="D14" s="56"/>
      <c r="E14" s="56"/>
      <c r="F14" s="56" t="s">
        <v>146</v>
      </c>
      <c r="G14" s="83"/>
      <c r="H14" s="56"/>
      <c r="I14" s="83"/>
      <c r="J14" s="84"/>
      <c r="K14" s="85"/>
      <c r="L14" s="56"/>
      <c r="M14" s="83"/>
      <c r="N14" s="131" t="s">
        <v>173</v>
      </c>
      <c r="O14" s="131"/>
      <c r="P14" s="131"/>
      <c r="Q14" s="131"/>
      <c r="R14" s="131"/>
      <c r="S14" s="131"/>
      <c r="T14" s="131"/>
      <c r="U14" s="131"/>
      <c r="V14" s="131"/>
      <c r="W14" s="131"/>
      <c r="X14" s="66"/>
      <c r="Y14" s="66"/>
    </row>
    <row r="15" spans="1:26" s="35" customFormat="1" ht="24" x14ac:dyDescent="0.8">
      <c r="A15" s="118" t="s">
        <v>174</v>
      </c>
      <c r="B15" s="118"/>
      <c r="C15" s="118"/>
      <c r="D15" s="118"/>
      <c r="E15" s="88"/>
      <c r="F15" s="56"/>
      <c r="G15" s="83"/>
      <c r="H15" s="56"/>
      <c r="I15" s="83"/>
      <c r="J15" s="84"/>
      <c r="K15" s="85"/>
      <c r="L15" s="56"/>
      <c r="M15" s="83"/>
      <c r="N15" s="56" t="s">
        <v>307</v>
      </c>
      <c r="O15" s="83"/>
      <c r="P15" s="56"/>
      <c r="Q15" s="86"/>
      <c r="R15" s="56"/>
      <c r="S15" s="56"/>
      <c r="T15" s="56"/>
      <c r="U15" s="56"/>
      <c r="V15" s="56"/>
      <c r="W15" s="87" t="s">
        <v>146</v>
      </c>
      <c r="X15" s="66"/>
      <c r="Y15" s="7"/>
    </row>
    <row r="16" spans="1:26" s="35" customFormat="1" ht="24" x14ac:dyDescent="0.7">
      <c r="A16" s="119" t="s">
        <v>176</v>
      </c>
      <c r="B16" s="119"/>
      <c r="C16" s="119"/>
      <c r="D16" s="119"/>
      <c r="E16" s="88"/>
      <c r="F16" s="56"/>
      <c r="G16" s="83"/>
      <c r="H16" s="56"/>
      <c r="I16" s="83"/>
      <c r="J16" s="84"/>
      <c r="K16" s="85"/>
      <c r="L16" s="56"/>
      <c r="M16" s="83"/>
      <c r="N16" s="130" t="s">
        <v>308</v>
      </c>
      <c r="O16" s="130"/>
      <c r="P16" s="130"/>
      <c r="Q16" s="130"/>
      <c r="R16" s="130"/>
      <c r="S16" s="130"/>
      <c r="T16" s="130"/>
      <c r="U16" s="130"/>
      <c r="V16" s="130"/>
      <c r="W16" s="130"/>
      <c r="Y16" s="7"/>
    </row>
    <row r="17" spans="1:24" x14ac:dyDescent="0.9">
      <c r="A17" s="91"/>
      <c r="B17" s="92"/>
      <c r="C17" s="92"/>
      <c r="D17" s="92"/>
      <c r="E17" s="92"/>
      <c r="F17" s="92"/>
      <c r="G17" s="93"/>
      <c r="H17" s="92"/>
      <c r="I17" s="93"/>
      <c r="J17" s="92"/>
      <c r="K17" s="93"/>
      <c r="L17" s="92"/>
      <c r="M17" s="93"/>
      <c r="N17" s="92"/>
      <c r="O17" s="93"/>
      <c r="P17" s="92"/>
      <c r="Q17" s="94"/>
      <c r="R17" s="92"/>
      <c r="S17" s="92"/>
      <c r="T17" s="92"/>
      <c r="U17" s="92"/>
      <c r="V17" s="92"/>
      <c r="W17" s="92"/>
      <c r="X17" s="56"/>
    </row>
  </sheetData>
  <mergeCells count="8">
    <mergeCell ref="A16:D16"/>
    <mergeCell ref="N16:W16"/>
    <mergeCell ref="N14:W14"/>
    <mergeCell ref="A1:X1"/>
    <mergeCell ref="A2:X2"/>
    <mergeCell ref="B3:W3"/>
    <mergeCell ref="X3:X4"/>
    <mergeCell ref="A15:D15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A445F-CE2C-4496-8F28-112055BF7CC4}">
  <dimension ref="A1:N77"/>
  <sheetViews>
    <sheetView topLeftCell="A82" workbookViewId="0">
      <selection activeCell="N5" sqref="N5"/>
    </sheetView>
  </sheetViews>
  <sheetFormatPr defaultColWidth="8.83203125" defaultRowHeight="21" x14ac:dyDescent="0.3"/>
  <cols>
    <col min="1" max="1" width="4.33203125" style="7" customWidth="1"/>
    <col min="2" max="2" width="20.33203125" style="22" customWidth="1"/>
    <col min="3" max="3" width="9.33203125" style="66" customWidth="1"/>
    <col min="4" max="4" width="25.33203125" style="66" hidden="1" customWidth="1"/>
    <col min="5" max="5" width="10.33203125" style="66" customWidth="1"/>
    <col min="6" max="6" width="10.1640625" style="66" customWidth="1"/>
    <col min="7" max="7" width="17.75" style="22" customWidth="1"/>
    <col min="8" max="8" width="9.6640625" style="66" customWidth="1"/>
    <col min="9" max="9" width="16.58203125" style="22" customWidth="1"/>
    <col min="10" max="10" width="11.58203125" style="66" customWidth="1"/>
    <col min="11" max="11" width="8.83203125" style="66"/>
    <col min="12" max="12" width="10.08203125" style="7" customWidth="1"/>
    <col min="13" max="13" width="5.08203125" style="7" customWidth="1"/>
    <col min="14" max="14" width="18.1640625" style="66" customWidth="1"/>
    <col min="15" max="16384" width="8.83203125" style="66"/>
  </cols>
  <sheetData>
    <row r="1" spans="1:14" ht="77.5" customHeight="1" x14ac:dyDescent="0.3">
      <c r="A1" s="107" t="s">
        <v>141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4" s="3" customFormat="1" x14ac:dyDescent="0.3">
      <c r="A2" s="108"/>
      <c r="B2" s="110" t="s">
        <v>0</v>
      </c>
      <c r="C2" s="110" t="s">
        <v>1</v>
      </c>
      <c r="D2" s="65"/>
      <c r="E2" s="108" t="s">
        <v>2</v>
      </c>
      <c r="F2" s="108" t="s">
        <v>3</v>
      </c>
      <c r="G2" s="112" t="s">
        <v>4</v>
      </c>
      <c r="H2" s="112"/>
      <c r="I2" s="112" t="s">
        <v>5</v>
      </c>
      <c r="J2" s="112"/>
      <c r="K2" s="110" t="s">
        <v>6</v>
      </c>
      <c r="L2" s="113" t="s">
        <v>7</v>
      </c>
      <c r="M2" s="113"/>
    </row>
    <row r="3" spans="1:14" s="7" customFormat="1" ht="42" x14ac:dyDescent="0.3">
      <c r="A3" s="109"/>
      <c r="B3" s="111"/>
      <c r="C3" s="111"/>
      <c r="D3" s="4"/>
      <c r="E3" s="109"/>
      <c r="F3" s="109"/>
      <c r="G3" s="64" t="s">
        <v>8</v>
      </c>
      <c r="H3" s="63" t="s">
        <v>9</v>
      </c>
      <c r="I3" s="64" t="s">
        <v>10</v>
      </c>
      <c r="J3" s="64" t="s">
        <v>11</v>
      </c>
      <c r="K3" s="111"/>
      <c r="L3" s="110"/>
      <c r="M3" s="110"/>
    </row>
    <row r="4" spans="1:14" s="15" customFormat="1" ht="48" customHeight="1" x14ac:dyDescent="0.3">
      <c r="A4" s="8">
        <v>1</v>
      </c>
      <c r="B4" s="9" t="str">
        <f>Sheet2!C1</f>
        <v>จ้างบริการพนักงานขับรถยนต์</v>
      </c>
      <c r="C4" s="10">
        <f t="shared" ref="C4:C35" si="0">E4</f>
        <v>186000</v>
      </c>
      <c r="D4" s="11"/>
      <c r="E4" s="12">
        <f>Sheet2!G1</f>
        <v>186000</v>
      </c>
      <c r="F4" s="13" t="str">
        <f>$F$5</f>
        <v>เฉพาะเจาะจง</v>
      </c>
      <c r="G4" s="14" t="str">
        <f>Sheet2!F1</f>
        <v>นายจีรพล กิจนิเทศ</v>
      </c>
      <c r="H4" s="10">
        <f>E4+0</f>
        <v>186000</v>
      </c>
      <c r="I4" s="14" t="str">
        <f>Sheet2!F1</f>
        <v>นายจีรพล กิจนิเทศ</v>
      </c>
      <c r="J4" s="10">
        <f t="shared" ref="J4:J36" si="1">E4</f>
        <v>186000</v>
      </c>
      <c r="K4" s="14" t="s">
        <v>143</v>
      </c>
      <c r="L4" s="11" t="str">
        <f>Sheet2!B1</f>
        <v>PO64100001</v>
      </c>
      <c r="M4" s="8" t="s">
        <v>140</v>
      </c>
    </row>
    <row r="5" spans="1:14" s="15" customFormat="1" ht="58.5" x14ac:dyDescent="0.3">
      <c r="A5" s="8">
        <v>2</v>
      </c>
      <c r="B5" s="9" t="str">
        <f>Sheet2!C2</f>
        <v>จ้างบริการพนักงานขับรถยนต์</v>
      </c>
      <c r="C5" s="10">
        <f t="shared" si="0"/>
        <v>186000</v>
      </c>
      <c r="D5" s="11"/>
      <c r="E5" s="10">
        <f>Sheet2!G2</f>
        <v>186000</v>
      </c>
      <c r="F5" s="13" t="s">
        <v>13</v>
      </c>
      <c r="G5" s="14" t="str">
        <f>Sheet2!F2</f>
        <v>นายไพศาล ชูกำลัง</v>
      </c>
      <c r="H5" s="10">
        <f t="shared" ref="H5:H36" si="2">E5+0</f>
        <v>186000</v>
      </c>
      <c r="I5" s="14" t="str">
        <f>Sheet2!F2</f>
        <v>นายไพศาล ชูกำลัง</v>
      </c>
      <c r="J5" s="10">
        <f t="shared" si="1"/>
        <v>186000</v>
      </c>
      <c r="K5" s="14" t="s">
        <v>143</v>
      </c>
      <c r="L5" s="11" t="str">
        <f>Sheet2!B2</f>
        <v>PO64100002</v>
      </c>
      <c r="M5" s="8" t="str">
        <f t="shared" ref="M5:M36" si="3">$M$4</f>
        <v>ตค.64</v>
      </c>
    </row>
    <row r="6" spans="1:14" s="15" customFormat="1" ht="58.5" x14ac:dyDescent="0.3">
      <c r="A6" s="8">
        <v>3</v>
      </c>
      <c r="B6" s="16" t="s">
        <v>134</v>
      </c>
      <c r="C6" s="10">
        <f t="shared" si="0"/>
        <v>186000</v>
      </c>
      <c r="D6" s="11"/>
      <c r="E6" s="10">
        <f>Sheet2!G3</f>
        <v>186000</v>
      </c>
      <c r="F6" s="13" t="s">
        <v>13</v>
      </c>
      <c r="G6" s="14" t="str">
        <f>Sheet2!F3</f>
        <v>นายชูเกียรติ ทองสวัสดิ์</v>
      </c>
      <c r="H6" s="10">
        <f t="shared" si="2"/>
        <v>186000</v>
      </c>
      <c r="I6" s="14" t="str">
        <f>Sheet2!F3</f>
        <v>นายชูเกียรติ ทองสวัสดิ์</v>
      </c>
      <c r="J6" s="10">
        <f t="shared" si="1"/>
        <v>186000</v>
      </c>
      <c r="K6" s="14" t="s">
        <v>143</v>
      </c>
      <c r="L6" s="16" t="str">
        <f>Sheet2!B3</f>
        <v>PO64100003</v>
      </c>
      <c r="M6" s="8" t="str">
        <f t="shared" si="3"/>
        <v>ตค.64</v>
      </c>
    </row>
    <row r="7" spans="1:14" s="15" customFormat="1" ht="58.5" x14ac:dyDescent="0.3">
      <c r="A7" s="8">
        <v>4</v>
      </c>
      <c r="B7" s="9" t="str">
        <f>Sheet2!C4</f>
        <v>จ้างแม่บ้านให้ความเรียบร้อยภายในสภาบันฯ</v>
      </c>
      <c r="C7" s="10">
        <f t="shared" si="0"/>
        <v>185100</v>
      </c>
      <c r="D7" s="11"/>
      <c r="E7" s="10">
        <f>Sheet2!G4</f>
        <v>185100</v>
      </c>
      <c r="F7" s="13" t="s">
        <v>13</v>
      </c>
      <c r="G7" s="14" t="str">
        <f>Sheet2!F4</f>
        <v>นางคำม้วน ศรีสกุล</v>
      </c>
      <c r="H7" s="10">
        <f t="shared" si="2"/>
        <v>185100</v>
      </c>
      <c r="I7" s="14" t="str">
        <f>Sheet2!F4</f>
        <v>นางคำม้วน ศรีสกุล</v>
      </c>
      <c r="J7" s="10">
        <f t="shared" si="1"/>
        <v>185100</v>
      </c>
      <c r="K7" s="14" t="s">
        <v>143</v>
      </c>
      <c r="L7" s="11" t="str">
        <f>Sheet2!B4</f>
        <v>PO64100004</v>
      </c>
      <c r="M7" s="8" t="str">
        <f t="shared" si="3"/>
        <v>ตค.64</v>
      </c>
    </row>
    <row r="8" spans="1:14" s="15" customFormat="1" ht="58.5" x14ac:dyDescent="0.3">
      <c r="A8" s="8">
        <v>5</v>
      </c>
      <c r="B8" s="9" t="str">
        <f>Sheet2!C5</f>
        <v>จ้างเหมาบริการผู้เชี่ยวชาญด้านการเงิน การบัญชี การงบประมาณและพัสดุ</v>
      </c>
      <c r="C8" s="10">
        <f t="shared" si="0"/>
        <v>240000</v>
      </c>
      <c r="D8" s="11"/>
      <c r="E8" s="10">
        <f>Sheet2!G5</f>
        <v>240000</v>
      </c>
      <c r="F8" s="13" t="s">
        <v>13</v>
      </c>
      <c r="G8" s="14" t="str">
        <f>Sheet2!F5</f>
        <v>นางสาวจันทิมา ศศิวงศ์ภักดี</v>
      </c>
      <c r="H8" s="10">
        <f t="shared" si="2"/>
        <v>240000</v>
      </c>
      <c r="I8" s="14" t="str">
        <f>Sheet2!F5</f>
        <v>นางสาวจันทิมา ศศิวงศ์ภักดี</v>
      </c>
      <c r="J8" s="10">
        <f t="shared" si="1"/>
        <v>240000</v>
      </c>
      <c r="K8" s="14" t="s">
        <v>143</v>
      </c>
      <c r="L8" s="11" t="str">
        <f>Sheet2!B5</f>
        <v>PO64100005</v>
      </c>
      <c r="M8" s="8" t="str">
        <f t="shared" si="3"/>
        <v>ตค.64</v>
      </c>
    </row>
    <row r="9" spans="1:14" s="15" customFormat="1" ht="58.5" x14ac:dyDescent="0.3">
      <c r="A9" s="8">
        <v>6</v>
      </c>
      <c r="B9" s="9" t="s">
        <v>144</v>
      </c>
      <c r="C9" s="10">
        <f t="shared" si="0"/>
        <v>216000</v>
      </c>
      <c r="D9" s="11"/>
      <c r="E9" s="10">
        <f>Sheet2!G6</f>
        <v>216000</v>
      </c>
      <c r="F9" s="13" t="s">
        <v>13</v>
      </c>
      <c r="G9" s="14" t="str">
        <f>Sheet2!F6</f>
        <v>น.ส.เสาวลักษณ์ คงสัมฤทธิ์</v>
      </c>
      <c r="H9" s="10">
        <f t="shared" si="2"/>
        <v>216000</v>
      </c>
      <c r="I9" s="14" t="str">
        <f>Sheet2!F6</f>
        <v>น.ส.เสาวลักษณ์ คงสัมฤทธิ์</v>
      </c>
      <c r="J9" s="10">
        <f t="shared" si="1"/>
        <v>216000</v>
      </c>
      <c r="K9" s="14" t="s">
        <v>143</v>
      </c>
      <c r="L9" s="11" t="str">
        <f>Sheet2!B6</f>
        <v>PO64100006</v>
      </c>
      <c r="M9" s="8" t="str">
        <f t="shared" si="3"/>
        <v>ตค.64</v>
      </c>
    </row>
    <row r="10" spans="1:14" s="15" customFormat="1" ht="58.5" x14ac:dyDescent="0.3">
      <c r="A10" s="8">
        <v>7</v>
      </c>
      <c r="B10" s="9" t="str">
        <f>Sheet2!C7</f>
        <v>จ้างเหมาบริการผู้ปฏิบัติงาน ตำแหน่งนักวิชาการโครงการ</v>
      </c>
      <c r="C10" s="10">
        <f t="shared" si="0"/>
        <v>324000</v>
      </c>
      <c r="D10" s="11"/>
      <c r="E10" s="10">
        <f>Sheet2!G7</f>
        <v>324000</v>
      </c>
      <c r="F10" s="13" t="s">
        <v>13</v>
      </c>
      <c r="G10" s="14" t="str">
        <f>Sheet2!F7</f>
        <v>น.ส.จรัญญา บุญเกิด</v>
      </c>
      <c r="H10" s="10">
        <f t="shared" si="2"/>
        <v>324000</v>
      </c>
      <c r="I10" s="14" t="str">
        <f>Sheet2!F7</f>
        <v>น.ส.จรัญญา บุญเกิด</v>
      </c>
      <c r="J10" s="10">
        <f t="shared" si="1"/>
        <v>324000</v>
      </c>
      <c r="K10" s="14" t="s">
        <v>143</v>
      </c>
      <c r="L10" s="11" t="str">
        <f>Sheet2!B7</f>
        <v>PO64100007</v>
      </c>
      <c r="M10" s="8" t="str">
        <f t="shared" si="3"/>
        <v>ตค.64</v>
      </c>
    </row>
    <row r="11" spans="1:14" ht="89" customHeight="1" x14ac:dyDescent="0.3">
      <c r="A11" s="8">
        <v>8</v>
      </c>
      <c r="B11" s="21" t="s">
        <v>145</v>
      </c>
      <c r="C11" s="20">
        <f t="shared" si="0"/>
        <v>300000</v>
      </c>
      <c r="D11" s="19"/>
      <c r="E11" s="20">
        <f>Sheet2!G8</f>
        <v>300000</v>
      </c>
      <c r="F11" s="20" t="str">
        <f t="shared" ref="F11:F36" si="4">$F$5</f>
        <v>เฉพาะเจาะจง</v>
      </c>
      <c r="G11" s="21" t="str">
        <f>Sheet2!F8</f>
        <v>นางปัญจพร หงษ์บุญมี</v>
      </c>
      <c r="H11" s="10">
        <f t="shared" si="2"/>
        <v>300000</v>
      </c>
      <c r="I11" s="21" t="str">
        <f>Sheet2!F8</f>
        <v>นางปัญจพร หงษ์บุญมี</v>
      </c>
      <c r="J11" s="20">
        <f t="shared" si="1"/>
        <v>300000</v>
      </c>
      <c r="K11" s="14" t="s">
        <v>143</v>
      </c>
      <c r="L11" s="18" t="str">
        <f>Sheet2!B8</f>
        <v>PO64100008</v>
      </c>
      <c r="M11" s="23" t="str">
        <f t="shared" si="3"/>
        <v>ตค.64</v>
      </c>
      <c r="N11" s="24" t="s">
        <v>146</v>
      </c>
    </row>
    <row r="12" spans="1:14" ht="84" x14ac:dyDescent="0.3">
      <c r="A12" s="8">
        <v>9</v>
      </c>
      <c r="B12" s="21" t="str">
        <f>Sheet2!C9</f>
        <v>จ้างเหมาบริการลูกจ้างตามโครงการเพิ่มประสิทธิภาพระบบงานและธำรงการรับรองมาตรฐานสากล</v>
      </c>
      <c r="C12" s="20">
        <f t="shared" si="0"/>
        <v>288000</v>
      </c>
      <c r="D12" s="19"/>
      <c r="E12" s="20">
        <f>Sheet2!G9</f>
        <v>288000</v>
      </c>
      <c r="F12" s="20" t="str">
        <f t="shared" si="4"/>
        <v>เฉพาะเจาะจง</v>
      </c>
      <c r="G12" s="21" t="str">
        <f>Sheet2!F9</f>
        <v>นางสาวรุ่งนภา บุษบง</v>
      </c>
      <c r="H12" s="10">
        <f t="shared" si="2"/>
        <v>288000</v>
      </c>
      <c r="I12" s="21" t="str">
        <f>Sheet2!F9</f>
        <v>นางสาวรุ่งนภา บุษบง</v>
      </c>
      <c r="J12" s="20">
        <f t="shared" si="1"/>
        <v>288000</v>
      </c>
      <c r="K12" s="14" t="s">
        <v>143</v>
      </c>
      <c r="L12" s="18" t="str">
        <f>Sheet2!B9</f>
        <v>PO64100009</v>
      </c>
      <c r="M12" s="18" t="str">
        <f t="shared" si="3"/>
        <v>ตค.64</v>
      </c>
    </row>
    <row r="13" spans="1:14" ht="58.5" x14ac:dyDescent="0.3">
      <c r="A13" s="8">
        <v>10</v>
      </c>
      <c r="B13" s="21" t="str">
        <f>Sheet2!C10</f>
        <v>จ้างเหมาบริการผู้ปฏิบัติงาน ตำแหน่งผู้จัดการ</v>
      </c>
      <c r="C13" s="20">
        <f t="shared" si="0"/>
        <v>480000</v>
      </c>
      <c r="D13" s="19"/>
      <c r="E13" s="20">
        <f>Sheet2!G10</f>
        <v>480000</v>
      </c>
      <c r="F13" s="20" t="str">
        <f t="shared" si="4"/>
        <v>เฉพาะเจาะจง</v>
      </c>
      <c r="G13" s="21" t="str">
        <f>Sheet2!F10</f>
        <v>น.ส. เนตรนภา ปานมน</v>
      </c>
      <c r="H13" s="10">
        <f t="shared" si="2"/>
        <v>480000</v>
      </c>
      <c r="I13" s="21" t="str">
        <f>Sheet2!F10</f>
        <v>น.ส. เนตรนภา ปานมน</v>
      </c>
      <c r="J13" s="20">
        <f t="shared" si="1"/>
        <v>480000</v>
      </c>
      <c r="K13" s="14" t="s">
        <v>143</v>
      </c>
      <c r="L13" s="18" t="str">
        <f>Sheet2!B10</f>
        <v>PO64100010</v>
      </c>
      <c r="M13" s="18" t="str">
        <f t="shared" si="3"/>
        <v>ตค.64</v>
      </c>
    </row>
    <row r="14" spans="1:14" ht="58.5" x14ac:dyDescent="0.3">
      <c r="A14" s="8">
        <v>11</v>
      </c>
      <c r="B14" s="21" t="str">
        <f>Sheet2!C11</f>
        <v>จ้างเหมาบริการผู้ปฏิบัติงาน ตำแหน่งผู้ประสานงาน</v>
      </c>
      <c r="C14" s="20">
        <f t="shared" si="0"/>
        <v>216000</v>
      </c>
      <c r="D14" s="19"/>
      <c r="E14" s="20">
        <f>Sheet2!G11</f>
        <v>216000</v>
      </c>
      <c r="F14" s="20" t="str">
        <f t="shared" si="4"/>
        <v>เฉพาะเจาะจง</v>
      </c>
      <c r="G14" s="21" t="str">
        <f>Sheet2!F11</f>
        <v>นางสาวแพรวา จันทร์ทองอยู่</v>
      </c>
      <c r="H14" s="10">
        <f t="shared" si="2"/>
        <v>216000</v>
      </c>
      <c r="I14" s="21" t="str">
        <f>Sheet2!F11</f>
        <v>นางสาวแพรวา จันทร์ทองอยู่</v>
      </c>
      <c r="J14" s="20">
        <f t="shared" si="1"/>
        <v>216000</v>
      </c>
      <c r="K14" s="14" t="s">
        <v>143</v>
      </c>
      <c r="L14" s="18" t="str">
        <f>Sheet2!B11</f>
        <v>PO64100011</v>
      </c>
      <c r="M14" s="18" t="str">
        <f t="shared" si="3"/>
        <v>ตค.64</v>
      </c>
    </row>
    <row r="15" spans="1:14" ht="58.5" x14ac:dyDescent="0.3">
      <c r="A15" s="8">
        <v>12</v>
      </c>
      <c r="B15" s="21" t="s">
        <v>142</v>
      </c>
      <c r="C15" s="20">
        <f t="shared" si="0"/>
        <v>540000</v>
      </c>
      <c r="D15" s="19"/>
      <c r="E15" s="20">
        <f>Sheet2!G12</f>
        <v>540000</v>
      </c>
      <c r="F15" s="20" t="str">
        <f t="shared" si="4"/>
        <v>เฉพาะเจาะจง</v>
      </c>
      <c r="G15" s="21" t="str">
        <f>Sheet2!F12</f>
        <v>นางศิริลักษณ์ โพธิกุล</v>
      </c>
      <c r="H15" s="10">
        <f t="shared" si="2"/>
        <v>540000</v>
      </c>
      <c r="I15" s="21" t="str">
        <f>Sheet2!F12</f>
        <v>นางศิริลักษณ์ โพธิกุล</v>
      </c>
      <c r="J15" s="20">
        <f t="shared" si="1"/>
        <v>540000</v>
      </c>
      <c r="K15" s="14" t="s">
        <v>143</v>
      </c>
      <c r="L15" s="18" t="str">
        <f>Sheet2!B12</f>
        <v>PO64100012</v>
      </c>
      <c r="M15" s="18" t="str">
        <f t="shared" si="3"/>
        <v>ตค.64</v>
      </c>
    </row>
    <row r="16" spans="1:14" ht="42" x14ac:dyDescent="0.3">
      <c r="A16" s="8">
        <v>13</v>
      </c>
      <c r="B16" s="21" t="str">
        <f>Sheet2!C13</f>
        <v>เช่าอุปกรณ์ IP Phone Cloud PBX</v>
      </c>
      <c r="C16" s="20">
        <f t="shared" si="0"/>
        <v>30816</v>
      </c>
      <c r="D16" s="19"/>
      <c r="E16" s="20">
        <f>Sheet2!G13</f>
        <v>30816</v>
      </c>
      <c r="F16" s="20" t="str">
        <f t="shared" si="4"/>
        <v>เฉพาะเจาะจง</v>
      </c>
      <c r="G16" s="21" t="str">
        <f>Sheet2!F13</f>
        <v>บริษัท โทรคมนาคมแห่งชาติ จำกัด (มหาชน)</v>
      </c>
      <c r="H16" s="10">
        <f t="shared" si="2"/>
        <v>30816</v>
      </c>
      <c r="I16" s="21" t="str">
        <f>Sheet2!F13</f>
        <v>บริษัท โทรคมนาคมแห่งชาติ จำกัด (มหาชน)</v>
      </c>
      <c r="J16" s="20">
        <f t="shared" si="1"/>
        <v>30816</v>
      </c>
      <c r="K16" s="14" t="s">
        <v>14</v>
      </c>
      <c r="L16" s="18" t="str">
        <f>Sheet2!B13</f>
        <v>PO64100013</v>
      </c>
      <c r="M16" s="18" t="str">
        <f t="shared" si="3"/>
        <v>ตค.64</v>
      </c>
    </row>
    <row r="17" spans="1:13" ht="42" x14ac:dyDescent="0.3">
      <c r="A17" s="8">
        <v>14</v>
      </c>
      <c r="B17" s="21" t="str">
        <f>Sheet2!C14</f>
        <v>จ้างเหมาบริการทำความสะอาดสำนักงาน</v>
      </c>
      <c r="C17" s="20">
        <f t="shared" si="0"/>
        <v>359520</v>
      </c>
      <c r="D17" s="19"/>
      <c r="E17" s="20">
        <f>Sheet2!G14</f>
        <v>359520</v>
      </c>
      <c r="F17" s="20" t="str">
        <f t="shared" si="4"/>
        <v>เฉพาะเจาะจง</v>
      </c>
      <c r="G17" s="21" t="str">
        <f>Sheet2!F14</f>
        <v>บริษัท มารีน ยูนิคลีน จำกัด</v>
      </c>
      <c r="H17" s="10">
        <f t="shared" si="2"/>
        <v>359520</v>
      </c>
      <c r="I17" s="21" t="str">
        <f>Sheet2!F14</f>
        <v>บริษัท มารีน ยูนิคลีน จำกัด</v>
      </c>
      <c r="J17" s="20">
        <f t="shared" si="1"/>
        <v>359520</v>
      </c>
      <c r="K17" s="14" t="s">
        <v>14</v>
      </c>
      <c r="L17" s="18" t="str">
        <f>Sheet2!B14</f>
        <v>PO64100014</v>
      </c>
      <c r="M17" s="18" t="str">
        <f t="shared" si="3"/>
        <v>ตค.64</v>
      </c>
    </row>
    <row r="18" spans="1:13" ht="42" x14ac:dyDescent="0.3">
      <c r="A18" s="8">
        <v>15</v>
      </c>
      <c r="B18" s="21" t="str">
        <f>Sheet2!C15</f>
        <v>จ้างเหมาดูแลทำความสะอาดเครื่องปรับอากาศ</v>
      </c>
      <c r="C18" s="20">
        <v>170000</v>
      </c>
      <c r="D18" s="19"/>
      <c r="E18" s="20">
        <f>Sheet2!G15</f>
        <v>168460.79999999999</v>
      </c>
      <c r="F18" s="20" t="str">
        <f t="shared" si="4"/>
        <v>เฉพาะเจาะจง</v>
      </c>
      <c r="G18" s="21" t="str">
        <f>Sheet2!F15</f>
        <v>บริษัท ไทม์ แอร์ เซอร์วิส แอนด์ เอ็นจิเนียริ่ง จำกัด</v>
      </c>
      <c r="H18" s="10">
        <f t="shared" si="2"/>
        <v>168460.79999999999</v>
      </c>
      <c r="I18" s="21" t="str">
        <f>Sheet2!F15</f>
        <v>บริษัท ไทม์ แอร์ เซอร์วิส แอนด์ เอ็นจิเนียริ่ง จำกัด</v>
      </c>
      <c r="J18" s="20">
        <f t="shared" si="1"/>
        <v>168460.79999999999</v>
      </c>
      <c r="K18" s="14" t="s">
        <v>14</v>
      </c>
      <c r="L18" s="18" t="str">
        <f>Sheet2!B15</f>
        <v>PO64100015</v>
      </c>
      <c r="M18" s="18" t="str">
        <f t="shared" si="3"/>
        <v>ตค.64</v>
      </c>
    </row>
    <row r="19" spans="1:13" ht="42" x14ac:dyDescent="0.3">
      <c r="A19" s="8">
        <v>16</v>
      </c>
      <c r="B19" s="21" t="str">
        <f>Sheet2!C16</f>
        <v>ค่าจ้างเหมาบริการดูแล Helpdesk</v>
      </c>
      <c r="C19" s="20">
        <f t="shared" si="0"/>
        <v>360000</v>
      </c>
      <c r="D19" s="19"/>
      <c r="E19" s="20">
        <f>Sheet2!G16</f>
        <v>360000</v>
      </c>
      <c r="F19" s="20" t="str">
        <f t="shared" si="4"/>
        <v>เฉพาะเจาะจง</v>
      </c>
      <c r="G19" s="21" t="str">
        <f>Sheet2!F16</f>
        <v>บริษัท นิวเทคโนโลยี่ อินฟอร์เมชั่น จำกัด</v>
      </c>
      <c r="H19" s="10">
        <f t="shared" si="2"/>
        <v>360000</v>
      </c>
      <c r="I19" s="21" t="str">
        <f>Sheet2!F16</f>
        <v>บริษัท นิวเทคโนโลยี่ อินฟอร์เมชั่น จำกัด</v>
      </c>
      <c r="J19" s="20">
        <f t="shared" si="1"/>
        <v>360000</v>
      </c>
      <c r="K19" s="14" t="s">
        <v>14</v>
      </c>
      <c r="L19" s="18" t="str">
        <f>Sheet2!B16</f>
        <v>PO64100016</v>
      </c>
      <c r="M19" s="18" t="str">
        <f t="shared" si="3"/>
        <v>ตค.64</v>
      </c>
    </row>
    <row r="20" spans="1:13" ht="63" x14ac:dyDescent="0.3">
      <c r="A20" s="8">
        <v>17</v>
      </c>
      <c r="B20" s="21" t="str">
        <f>Sheet2!C17</f>
        <v>เช่าเครือข่าย VPN ไตรมาส 1ประจำปีงบประมาณ 2565</v>
      </c>
      <c r="C20" s="20">
        <v>29000</v>
      </c>
      <c r="D20" s="19"/>
      <c r="E20" s="20">
        <f>Sheet2!G17</f>
        <v>28023.3</v>
      </c>
      <c r="F20" s="20" t="str">
        <f t="shared" si="4"/>
        <v>เฉพาะเจาะจง</v>
      </c>
      <c r="G20" s="21" t="str">
        <f>Sheet2!F17</f>
        <v>บริษัท อินเทอร์เน็ตประเทศไทย จำกัด (มหาชน)</v>
      </c>
      <c r="H20" s="10">
        <f t="shared" si="2"/>
        <v>28023.3</v>
      </c>
      <c r="I20" s="21" t="str">
        <f>Sheet2!F17</f>
        <v>บริษัท อินเทอร์เน็ตประเทศไทย จำกัด (มหาชน)</v>
      </c>
      <c r="J20" s="20">
        <f t="shared" si="1"/>
        <v>28023.3</v>
      </c>
      <c r="K20" s="14" t="s">
        <v>14</v>
      </c>
      <c r="L20" s="18" t="str">
        <f>Sheet2!B17</f>
        <v>PO64100017</v>
      </c>
      <c r="M20" s="18" t="str">
        <f t="shared" si="3"/>
        <v>ตค.64</v>
      </c>
    </row>
    <row r="21" spans="1:13" ht="63" x14ac:dyDescent="0.3">
      <c r="A21" s="8">
        <v>18</v>
      </c>
      <c r="B21" s="21" t="str">
        <f>Sheet2!C18</f>
        <v>อุปกรณ์ระบบรักษาความปลอดภัย Firewall Internet Zone</v>
      </c>
      <c r="C21" s="20">
        <v>70000</v>
      </c>
      <c r="D21" s="19"/>
      <c r="E21" s="20">
        <f>Sheet2!G18</f>
        <v>69550</v>
      </c>
      <c r="F21" s="20" t="str">
        <f t="shared" si="4"/>
        <v>เฉพาะเจาะจง</v>
      </c>
      <c r="G21" s="21" t="str">
        <f>Sheet2!F18</f>
        <v>บริษัท นิวเทคโนโลยี่ อินฟอร์เมชั่น จำกัด</v>
      </c>
      <c r="H21" s="10">
        <f t="shared" si="2"/>
        <v>69550</v>
      </c>
      <c r="I21" s="21" t="str">
        <f>Sheet2!F18</f>
        <v>บริษัท นิวเทคโนโลยี่ อินฟอร์เมชั่น จำกัด</v>
      </c>
      <c r="J21" s="20">
        <f t="shared" si="1"/>
        <v>69550</v>
      </c>
      <c r="K21" s="14" t="s">
        <v>14</v>
      </c>
      <c r="L21" s="18" t="str">
        <f>Sheet2!B18</f>
        <v>PO64100018</v>
      </c>
      <c r="M21" s="18" t="str">
        <f t="shared" si="3"/>
        <v>ตค.64</v>
      </c>
    </row>
    <row r="22" spans="1:13" ht="63" x14ac:dyDescent="0.3">
      <c r="A22" s="8">
        <v>19</v>
      </c>
      <c r="B22" s="21" t="str">
        <f>Sheet2!C19</f>
        <v>อุปกรณ์สำรองไฟฟ้าสำหรับอุปกรณ์เครือข่าย และคอมพิวเตอร์แม่ข่าย</v>
      </c>
      <c r="C22" s="20">
        <f t="shared" si="0"/>
        <v>90000</v>
      </c>
      <c r="D22" s="19"/>
      <c r="E22" s="20">
        <f>Sheet2!G19</f>
        <v>90000</v>
      </c>
      <c r="F22" s="20" t="str">
        <f t="shared" si="4"/>
        <v>เฉพาะเจาะจง</v>
      </c>
      <c r="G22" s="21" t="str">
        <f>Sheet2!F19</f>
        <v>บริษัท นิวเทคโนโลยี่ อินฟอร์เมชั่น จำกัด</v>
      </c>
      <c r="H22" s="10">
        <f t="shared" si="2"/>
        <v>90000</v>
      </c>
      <c r="I22" s="21" t="str">
        <f>Sheet2!F19</f>
        <v>บริษัท นิวเทคโนโลยี่ อินฟอร์เมชั่น จำกัด</v>
      </c>
      <c r="J22" s="20">
        <f t="shared" si="1"/>
        <v>90000</v>
      </c>
      <c r="K22" s="14" t="s">
        <v>14</v>
      </c>
      <c r="L22" s="18" t="str">
        <f>Sheet2!B19</f>
        <v>PO64100019</v>
      </c>
      <c r="M22" s="18" t="str">
        <f t="shared" si="3"/>
        <v>ตค.64</v>
      </c>
    </row>
    <row r="23" spans="1:13" ht="63" x14ac:dyDescent="0.3">
      <c r="A23" s="8">
        <v>20</v>
      </c>
      <c r="B23" s="21" t="str">
        <f>Sheet2!C20</f>
        <v>ดูแลและรักษาระบบลงทะเบียนออนไลน์</v>
      </c>
      <c r="C23" s="20">
        <f t="shared" si="0"/>
        <v>100000</v>
      </c>
      <c r="D23" s="19"/>
      <c r="E23" s="20">
        <f>Sheet2!G20</f>
        <v>100000</v>
      </c>
      <c r="F23" s="20" t="str">
        <f t="shared" si="4"/>
        <v>เฉพาะเจาะจง</v>
      </c>
      <c r="G23" s="21" t="str">
        <f>Sheet2!F20</f>
        <v>ห้างหุ้นส่วนสามัญ เดอะโซคอลล์ โดยนางสาวภทร มีสุวรรณ</v>
      </c>
      <c r="H23" s="10">
        <f t="shared" si="2"/>
        <v>100000</v>
      </c>
      <c r="I23" s="21" t="str">
        <f>Sheet2!F20</f>
        <v>ห้างหุ้นส่วนสามัญ เดอะโซคอลล์ โดยนางสาวภทร มีสุวรรณ</v>
      </c>
      <c r="J23" s="20">
        <f t="shared" si="1"/>
        <v>100000</v>
      </c>
      <c r="K23" s="14" t="s">
        <v>14</v>
      </c>
      <c r="L23" s="18" t="str">
        <f>Sheet2!B20</f>
        <v>PO64100020</v>
      </c>
      <c r="M23" s="18" t="str">
        <f t="shared" si="3"/>
        <v>ตค.64</v>
      </c>
    </row>
    <row r="24" spans="1:13" ht="63" x14ac:dyDescent="0.3">
      <c r="A24" s="8">
        <v>21</v>
      </c>
      <c r="B24" s="21" t="str">
        <f>Sheet2!C21</f>
        <v>ดูแลและรักษาระบบบริหารจัดการงานประชุมวิชาการฟอรั่ม 6 เดือน</v>
      </c>
      <c r="C24" s="20">
        <f t="shared" si="0"/>
        <v>100000</v>
      </c>
      <c r="D24" s="19"/>
      <c r="E24" s="20">
        <f>Sheet2!G21</f>
        <v>100000</v>
      </c>
      <c r="F24" s="20" t="str">
        <f t="shared" si="4"/>
        <v>เฉพาะเจาะจง</v>
      </c>
      <c r="G24" s="21" t="str">
        <f>Sheet2!F21</f>
        <v>นายมรกต อินทร์คำ</v>
      </c>
      <c r="H24" s="10">
        <f t="shared" si="2"/>
        <v>100000</v>
      </c>
      <c r="I24" s="21" t="str">
        <f>Sheet2!F21</f>
        <v>นายมรกต อินทร์คำ</v>
      </c>
      <c r="J24" s="20">
        <f t="shared" si="1"/>
        <v>100000</v>
      </c>
      <c r="K24" s="14" t="s">
        <v>14</v>
      </c>
      <c r="L24" s="18" t="str">
        <f>Sheet2!B21</f>
        <v>PO64100021</v>
      </c>
      <c r="M24" s="18" t="str">
        <f t="shared" si="3"/>
        <v>ตค.64</v>
      </c>
    </row>
    <row r="25" spans="1:13" ht="42" x14ac:dyDescent="0.3">
      <c r="A25" s="8">
        <v>22</v>
      </c>
      <c r="B25" s="21" t="str">
        <f>Sheet2!C22</f>
        <v>ซื้อลิขสิทธิ์การใช้งานโปรแกรม Microsoft Power Bi</v>
      </c>
      <c r="C25" s="20">
        <v>45000</v>
      </c>
      <c r="D25" s="19"/>
      <c r="E25" s="20">
        <f>Sheet2!G22</f>
        <v>43870</v>
      </c>
      <c r="F25" s="20" t="str">
        <f t="shared" si="4"/>
        <v>เฉพาะเจาะจง</v>
      </c>
      <c r="G25" s="21" t="str">
        <f>Sheet2!F22</f>
        <v>บริษัทเอ-โฮสต์ จำกัด</v>
      </c>
      <c r="H25" s="10">
        <f t="shared" si="2"/>
        <v>43870</v>
      </c>
      <c r="I25" s="21" t="str">
        <f>Sheet2!F22</f>
        <v>บริษัทเอ-โฮสต์ จำกัด</v>
      </c>
      <c r="J25" s="20">
        <f t="shared" si="1"/>
        <v>43870</v>
      </c>
      <c r="K25" s="14" t="s">
        <v>14</v>
      </c>
      <c r="L25" s="18" t="str">
        <f>Sheet2!B22</f>
        <v>PO64100022</v>
      </c>
      <c r="M25" s="18" t="str">
        <f t="shared" si="3"/>
        <v>ตค.64</v>
      </c>
    </row>
    <row r="26" spans="1:13" ht="63" x14ac:dyDescent="0.3">
      <c r="A26" s="8">
        <v>23</v>
      </c>
      <c r="B26" s="21" t="str">
        <f>Sheet2!C23</f>
        <v>เช่า Cloud สำหรับเว็บ ha.or.th</v>
      </c>
      <c r="C26" s="20">
        <v>95000</v>
      </c>
      <c r="D26" s="19"/>
      <c r="E26" s="20">
        <f>Sheet2!G23</f>
        <v>93090</v>
      </c>
      <c r="F26" s="20" t="str">
        <f t="shared" si="4"/>
        <v>เฉพาะเจาะจง</v>
      </c>
      <c r="G26" s="21" t="str">
        <f>Sheet2!F23</f>
        <v>บริษัท อินเทอร์เน็ตประเทศไทย จำกัด (มหาชน)</v>
      </c>
      <c r="H26" s="10">
        <f t="shared" si="2"/>
        <v>93090</v>
      </c>
      <c r="I26" s="21" t="str">
        <f>Sheet2!F23</f>
        <v>บริษัท อินเทอร์เน็ตประเทศไทย จำกัด (มหาชน)</v>
      </c>
      <c r="J26" s="20">
        <f t="shared" si="1"/>
        <v>93090</v>
      </c>
      <c r="K26" s="14" t="s">
        <v>14</v>
      </c>
      <c r="L26" s="18" t="str">
        <f>Sheet2!B23</f>
        <v>PO64100023</v>
      </c>
      <c r="M26" s="18" t="str">
        <f t="shared" si="3"/>
        <v>ตค.64</v>
      </c>
    </row>
    <row r="27" spans="1:13" ht="49" customHeight="1" x14ac:dyDescent="0.3">
      <c r="A27" s="8">
        <v>24</v>
      </c>
      <c r="B27" s="21" t="str">
        <f>Sheet2!C24</f>
        <v>เช่า ระบบเก็บข้อมูลจราจรคอมพิวเตอร์ on Cloud</v>
      </c>
      <c r="C27" s="20">
        <v>90000</v>
      </c>
      <c r="D27" s="19"/>
      <c r="E27" s="20">
        <f>Sheet2!G24</f>
        <v>89880</v>
      </c>
      <c r="F27" s="20" t="str">
        <f t="shared" si="4"/>
        <v>เฉพาะเจาะจง</v>
      </c>
      <c r="G27" s="21" t="str">
        <f>Sheet2!F24</f>
        <v>บริษัท อินเทอร์เน็ตประเทศไทย จำกัด (มหาชน)</v>
      </c>
      <c r="H27" s="10">
        <f t="shared" si="2"/>
        <v>89880</v>
      </c>
      <c r="I27" s="21" t="str">
        <f>Sheet2!F24</f>
        <v>บริษัท อินเทอร์เน็ตประเทศไทย จำกัด (มหาชน)</v>
      </c>
      <c r="J27" s="20">
        <f t="shared" si="1"/>
        <v>89880</v>
      </c>
      <c r="K27" s="14" t="s">
        <v>14</v>
      </c>
      <c r="L27" s="18" t="str">
        <f>Sheet2!B24</f>
        <v>PO64100024</v>
      </c>
      <c r="M27" s="18" t="str">
        <f t="shared" si="3"/>
        <v>ตค.64</v>
      </c>
    </row>
    <row r="28" spans="1:13" ht="42" x14ac:dyDescent="0.3">
      <c r="A28" s="8">
        <v>25</v>
      </c>
      <c r="B28" s="21" t="str">
        <f>Sheet2!C25</f>
        <v>ดูแลและรักษาระบบสารบรรณอิเล็กทรอนิกส์</v>
      </c>
      <c r="C28" s="20">
        <v>100000</v>
      </c>
      <c r="D28" s="19"/>
      <c r="E28" s="20">
        <f>Sheet2!G25</f>
        <v>96300</v>
      </c>
      <c r="F28" s="20" t="str">
        <f t="shared" si="4"/>
        <v>เฉพาะเจาะจง</v>
      </c>
      <c r="G28" s="21" t="str">
        <f>Sheet2!F25</f>
        <v>บริษัท ไอเดียดอท โซลูชั่นส์ จำกัด</v>
      </c>
      <c r="H28" s="10">
        <f t="shared" si="2"/>
        <v>96300</v>
      </c>
      <c r="I28" s="21" t="str">
        <f>Sheet2!F25</f>
        <v>บริษัท ไอเดียดอท โซลูชั่นส์ จำกัด</v>
      </c>
      <c r="J28" s="20">
        <f t="shared" si="1"/>
        <v>96300</v>
      </c>
      <c r="K28" s="14" t="s">
        <v>14</v>
      </c>
      <c r="L28" s="18" t="str">
        <f>Sheet2!B25</f>
        <v>PO64100025</v>
      </c>
      <c r="M28" s="18" t="str">
        <f t="shared" si="3"/>
        <v>ตค.64</v>
      </c>
    </row>
    <row r="29" spans="1:13" ht="210" x14ac:dyDescent="0.3">
      <c r="A29" s="8">
        <v>26</v>
      </c>
      <c r="B29" s="21" t="str">
        <f>Sheet2!C26</f>
        <v>งานจ้างเหมาให้บริการ (Provide Service) และการบริการดูแลบำรุงรักษา (Maintenance Service Agreement) โปรแกรมการสำรวจวัฒนธรรมความปลอดภัยของโรงพยาบาลออนไลน์ (Hospital Safety Culture Survey) ปีงบประมาณ 2565</v>
      </c>
      <c r="C29" s="20">
        <f t="shared" si="0"/>
        <v>280000</v>
      </c>
      <c r="D29" s="19"/>
      <c r="E29" s="20">
        <f>Sheet2!G26</f>
        <v>280000</v>
      </c>
      <c r="F29" s="20" t="str">
        <f t="shared" si="4"/>
        <v>เฉพาะเจาะจง</v>
      </c>
      <c r="G29" s="21" t="str">
        <f>Sheet2!F26</f>
        <v>บริษัทซีเอชที คอร์เปอร์เรชั่น จำกัด</v>
      </c>
      <c r="H29" s="10">
        <f t="shared" si="2"/>
        <v>280000</v>
      </c>
      <c r="I29" s="21" t="str">
        <f>Sheet2!F26</f>
        <v>บริษัทซีเอชที คอร์เปอร์เรชั่น จำกัด</v>
      </c>
      <c r="J29" s="20">
        <f t="shared" si="1"/>
        <v>280000</v>
      </c>
      <c r="K29" s="14" t="s">
        <v>143</v>
      </c>
      <c r="L29" s="18" t="str">
        <f>Sheet2!B26</f>
        <v>PO64100026</v>
      </c>
      <c r="M29" s="18" t="str">
        <f t="shared" si="3"/>
        <v>ตค.64</v>
      </c>
    </row>
    <row r="30" spans="1:13" ht="63" x14ac:dyDescent="0.3">
      <c r="A30" s="8">
        <v>27</v>
      </c>
      <c r="B30" s="21" t="str">
        <f>Sheet2!C27</f>
        <v>ขออนุมัติจ้างเหมาออกแบบและจัดพิมพ์หนังสือเคล็ดลับคุณภาพ</v>
      </c>
      <c r="C30" s="20">
        <v>180000</v>
      </c>
      <c r="D30" s="19"/>
      <c r="E30" s="20">
        <f>Sheet2!G27</f>
        <v>148730</v>
      </c>
      <c r="F30" s="20" t="str">
        <f t="shared" si="4"/>
        <v>เฉพาะเจาะจง</v>
      </c>
      <c r="G30" s="21" t="str">
        <f>Sheet2!F27</f>
        <v>ร้าน เฟมัส แอนด์ ซัคเซ็สฟูล โดยนางแก้วตา จุลมุสิ</v>
      </c>
      <c r="H30" s="10">
        <f t="shared" si="2"/>
        <v>148730</v>
      </c>
      <c r="I30" s="21" t="str">
        <f>Sheet2!F27</f>
        <v>ร้าน เฟมัส แอนด์ ซัคเซ็สฟูล โดยนางแก้วตา จุลมุสิ</v>
      </c>
      <c r="J30" s="20">
        <f t="shared" si="1"/>
        <v>148730</v>
      </c>
      <c r="K30" s="14" t="s">
        <v>14</v>
      </c>
      <c r="L30" s="18" t="str">
        <f>Sheet2!B27</f>
        <v>PO64100027</v>
      </c>
      <c r="M30" s="18" t="str">
        <f t="shared" si="3"/>
        <v>ตค.64</v>
      </c>
    </row>
    <row r="31" spans="1:13" ht="174.5" customHeight="1" x14ac:dyDescent="0.3">
      <c r="A31" s="8">
        <v>28</v>
      </c>
      <c r="B31" s="21" t="str">
        <f>Sheet2!C28</f>
        <v>จ้างเหมาให้บริการ (Provide Service) และ การบริการดูแลบำรุงรักษา (Maintenance Service Agreement) โปรแกรมระบบการรายงานและเรียนรู้ความเสี่ยงทางคลินิกและเหตุการณ์ไม่พึงประสงค์ระดับประเทศ (NRLS) ประจำปีงบประมาณ 2565</v>
      </c>
      <c r="C31" s="20">
        <f t="shared" si="0"/>
        <v>4238200</v>
      </c>
      <c r="D31" s="19"/>
      <c r="E31" s="20">
        <f>Sheet2!G28</f>
        <v>4238200</v>
      </c>
      <c r="F31" s="20" t="str">
        <f t="shared" si="4"/>
        <v>เฉพาะเจาะจง</v>
      </c>
      <c r="G31" s="21" t="str">
        <f>Sheet2!F28</f>
        <v>บริษัท รีเลชั่นซอฟต์ จำกัด</v>
      </c>
      <c r="H31" s="10">
        <f t="shared" si="2"/>
        <v>4238200</v>
      </c>
      <c r="I31" s="21" t="str">
        <f>Sheet2!F28</f>
        <v>บริษัท รีเลชั่นซอฟต์ จำกัด</v>
      </c>
      <c r="J31" s="20">
        <f t="shared" si="1"/>
        <v>4238200</v>
      </c>
      <c r="K31" s="14" t="s">
        <v>143</v>
      </c>
      <c r="L31" s="18" t="str">
        <f>Sheet2!B28</f>
        <v>PO64100028</v>
      </c>
      <c r="M31" s="18" t="str">
        <f t="shared" si="3"/>
        <v>ตค.64</v>
      </c>
    </row>
    <row r="32" spans="1:13" ht="58.5" x14ac:dyDescent="0.3">
      <c r="A32" s="8">
        <v>29</v>
      </c>
      <c r="B32" s="21" t="str">
        <f>Sheet2!C29</f>
        <v>ดูแลและรักษาโปรแกรม ERP</v>
      </c>
      <c r="C32" s="20">
        <f t="shared" si="0"/>
        <v>706200</v>
      </c>
      <c r="D32" s="19"/>
      <c r="E32" s="20">
        <f>Sheet2!G29</f>
        <v>706200</v>
      </c>
      <c r="F32" s="20" t="str">
        <f t="shared" si="4"/>
        <v>เฉพาะเจาะจง</v>
      </c>
      <c r="G32" s="21" t="str">
        <f>Sheet2!F29</f>
        <v>บริษัท เคพิส จำกัด</v>
      </c>
      <c r="H32" s="10">
        <f t="shared" si="2"/>
        <v>706200</v>
      </c>
      <c r="I32" s="21" t="str">
        <f>Sheet2!F29</f>
        <v>บริษัท เคพิส จำกัด</v>
      </c>
      <c r="J32" s="20">
        <f t="shared" si="1"/>
        <v>706200</v>
      </c>
      <c r="K32" s="14" t="s">
        <v>143</v>
      </c>
      <c r="L32" s="18" t="str">
        <f>Sheet2!B29</f>
        <v>PO64100029</v>
      </c>
      <c r="M32" s="18" t="str">
        <f t="shared" si="3"/>
        <v>ตค.64</v>
      </c>
    </row>
    <row r="33" spans="1:14" ht="63" x14ac:dyDescent="0.3">
      <c r="A33" s="8">
        <v>30</v>
      </c>
      <c r="B33" s="21" t="str">
        <f>Sheet2!C30</f>
        <v>เช่าใช้บริการระบบ Cloud Service</v>
      </c>
      <c r="C33" s="20">
        <v>900000</v>
      </c>
      <c r="D33" s="19"/>
      <c r="E33" s="20">
        <f>Sheet2!G30</f>
        <v>898800</v>
      </c>
      <c r="F33" s="20" t="str">
        <f t="shared" si="4"/>
        <v>เฉพาะเจาะจง</v>
      </c>
      <c r="G33" s="21" t="str">
        <f>Sheet2!F30</f>
        <v>บริษัท อินเทอร์เน็ตประเทศไทย จำกัด (มหาชน)</v>
      </c>
      <c r="H33" s="10">
        <f t="shared" si="2"/>
        <v>898800</v>
      </c>
      <c r="I33" s="21" t="str">
        <f>Sheet2!F30</f>
        <v>บริษัท อินเทอร์เน็ตประเทศไทย จำกัด (มหาชน)</v>
      </c>
      <c r="J33" s="20">
        <f t="shared" si="1"/>
        <v>898800</v>
      </c>
      <c r="K33" s="14" t="s">
        <v>14</v>
      </c>
      <c r="L33" s="18" t="str">
        <f>Sheet2!B30</f>
        <v>PO64100030</v>
      </c>
      <c r="M33" s="18" t="str">
        <f t="shared" si="3"/>
        <v>ตค.64</v>
      </c>
    </row>
    <row r="34" spans="1:14" ht="58.5" x14ac:dyDescent="0.3">
      <c r="A34" s="8">
        <v>31</v>
      </c>
      <c r="B34" s="21" t="str">
        <f>Sheet2!C31</f>
        <v>จ้างเหมาบริการผู้ปฏิบัติงาน ตำแหน่งผู้ประสานงานอาวุโส</v>
      </c>
      <c r="C34" s="20">
        <f t="shared" si="0"/>
        <v>330000</v>
      </c>
      <c r="D34" s="19"/>
      <c r="E34" s="20">
        <f>Sheet2!G31</f>
        <v>330000</v>
      </c>
      <c r="F34" s="20" t="str">
        <f t="shared" si="4"/>
        <v>เฉพาะเจาะจง</v>
      </c>
      <c r="G34" s="21" t="str">
        <f>Sheet2!F31</f>
        <v>นางสาวศาลิตา บัณฑุกุล</v>
      </c>
      <c r="H34" s="10">
        <f t="shared" si="2"/>
        <v>330000</v>
      </c>
      <c r="I34" s="21" t="str">
        <f>Sheet2!F31</f>
        <v>นางสาวศาลิตา บัณฑุกุล</v>
      </c>
      <c r="J34" s="20">
        <f t="shared" si="1"/>
        <v>330000</v>
      </c>
      <c r="K34" s="14" t="s">
        <v>143</v>
      </c>
      <c r="L34" s="18" t="str">
        <f>Sheet2!B31</f>
        <v>PO64100031</v>
      </c>
      <c r="M34" s="18" t="str">
        <f t="shared" si="3"/>
        <v>ตค.64</v>
      </c>
    </row>
    <row r="35" spans="1:14" x14ac:dyDescent="0.3">
      <c r="A35" s="8">
        <v>32</v>
      </c>
      <c r="B35" s="21" t="str">
        <f>Sheet2!C32</f>
        <v>เช่าใช้โปรแกรม HR empeo</v>
      </c>
      <c r="C35" s="20">
        <f t="shared" si="0"/>
        <v>80220</v>
      </c>
      <c r="D35" s="19"/>
      <c r="E35" s="20">
        <f>Sheet2!G32</f>
        <v>80220</v>
      </c>
      <c r="F35" s="20" t="str">
        <f t="shared" si="4"/>
        <v>เฉพาะเจาะจง</v>
      </c>
      <c r="G35" s="21" t="str">
        <f>Sheet2!F32</f>
        <v>บริษัท โกไฟว์ จำกัด</v>
      </c>
      <c r="H35" s="10">
        <f t="shared" si="2"/>
        <v>80220</v>
      </c>
      <c r="I35" s="21" t="str">
        <f>Sheet2!F32</f>
        <v>บริษัท โกไฟว์ จำกัด</v>
      </c>
      <c r="J35" s="20">
        <f t="shared" si="1"/>
        <v>80220</v>
      </c>
      <c r="K35" s="14" t="s">
        <v>14</v>
      </c>
      <c r="L35" s="18" t="str">
        <f>Sheet2!B32</f>
        <v>PO64100032</v>
      </c>
      <c r="M35" s="18" t="str">
        <f t="shared" si="3"/>
        <v>ตค.64</v>
      </c>
    </row>
    <row r="36" spans="1:14" ht="42" x14ac:dyDescent="0.3">
      <c r="A36" s="8">
        <v>33</v>
      </c>
      <c r="B36" s="21" t="str">
        <f>Sheet2!C33</f>
        <v>เช่าใช้บริการอินเตอร์เน็ตความเร็วสูง</v>
      </c>
      <c r="C36" s="20">
        <v>465000</v>
      </c>
      <c r="D36" s="19"/>
      <c r="E36" s="20">
        <f>Sheet2!G33</f>
        <v>462240</v>
      </c>
      <c r="F36" s="20" t="str">
        <f t="shared" si="4"/>
        <v>เฉพาะเจาะจง</v>
      </c>
      <c r="G36" s="21" t="str">
        <f>Sheet2!F33</f>
        <v>บริษัท ไอเน็กซ์ บรอดแบนด์ จำกัด</v>
      </c>
      <c r="H36" s="10">
        <f t="shared" si="2"/>
        <v>462240</v>
      </c>
      <c r="I36" s="21" t="str">
        <f>Sheet2!F33</f>
        <v>บริษัท ไอเน็กซ์ บรอดแบนด์ จำกัด</v>
      </c>
      <c r="J36" s="20">
        <f t="shared" si="1"/>
        <v>462240</v>
      </c>
      <c r="K36" s="14" t="s">
        <v>14</v>
      </c>
      <c r="L36" s="18" t="str">
        <f>Sheet2!B33</f>
        <v>PO64100033</v>
      </c>
      <c r="M36" s="18" t="str">
        <f t="shared" si="3"/>
        <v>ตค.64</v>
      </c>
    </row>
    <row r="37" spans="1:14" x14ac:dyDescent="0.3">
      <c r="A37" s="23"/>
      <c r="B37" s="61"/>
      <c r="C37" s="58"/>
      <c r="D37" s="58"/>
      <c r="E37" s="58"/>
      <c r="F37" s="58"/>
      <c r="G37" s="61"/>
      <c r="H37" s="58"/>
      <c r="I37" s="62" t="s">
        <v>179</v>
      </c>
      <c r="J37" s="132">
        <f>SUM(J4:J36)</f>
        <v>12121000.1</v>
      </c>
      <c r="K37" s="133"/>
      <c r="L37" s="133"/>
      <c r="M37" s="134"/>
    </row>
    <row r="39" spans="1:14" s="67" customFormat="1" ht="77.5" customHeight="1" x14ac:dyDescent="0.3">
      <c r="A39" s="117" t="s">
        <v>297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</row>
    <row r="40" spans="1:14" s="3" customFormat="1" x14ac:dyDescent="0.3">
      <c r="A40" s="108"/>
      <c r="B40" s="110" t="s">
        <v>0</v>
      </c>
      <c r="C40" s="110" t="s">
        <v>1</v>
      </c>
      <c r="D40" s="65"/>
      <c r="E40" s="108" t="s">
        <v>2</v>
      </c>
      <c r="F40" s="108" t="s">
        <v>3</v>
      </c>
      <c r="G40" s="112" t="s">
        <v>4</v>
      </c>
      <c r="H40" s="112"/>
      <c r="I40" s="112" t="s">
        <v>5</v>
      </c>
      <c r="J40" s="112"/>
      <c r="K40" s="110" t="s">
        <v>6</v>
      </c>
      <c r="L40" s="113" t="s">
        <v>7</v>
      </c>
      <c r="M40" s="113"/>
    </row>
    <row r="41" spans="1:14" s="7" customFormat="1" ht="42" x14ac:dyDescent="0.3">
      <c r="A41" s="109"/>
      <c r="B41" s="111"/>
      <c r="C41" s="111"/>
      <c r="D41" s="4"/>
      <c r="E41" s="109"/>
      <c r="F41" s="109"/>
      <c r="G41" s="64" t="s">
        <v>8</v>
      </c>
      <c r="H41" s="63" t="s">
        <v>9</v>
      </c>
      <c r="I41" s="64" t="s">
        <v>10</v>
      </c>
      <c r="J41" s="64" t="s">
        <v>11</v>
      </c>
      <c r="K41" s="111"/>
      <c r="L41" s="110"/>
      <c r="M41" s="110"/>
    </row>
    <row r="42" spans="1:14" s="15" customFormat="1" ht="106" customHeight="1" x14ac:dyDescent="0.3">
      <c r="A42" s="70">
        <v>1</v>
      </c>
      <c r="B42" s="9" t="s">
        <v>181</v>
      </c>
      <c r="C42" s="71">
        <v>128400</v>
      </c>
      <c r="D42" s="71">
        <v>128400</v>
      </c>
      <c r="E42" s="71">
        <v>128400</v>
      </c>
      <c r="F42" s="13" t="str">
        <f>$F$5</f>
        <v>เฉพาะเจาะจง</v>
      </c>
      <c r="G42" s="9" t="s">
        <v>183</v>
      </c>
      <c r="H42" s="10">
        <f t="shared" ref="H42:H58" si="5">E42+0</f>
        <v>128400</v>
      </c>
      <c r="I42" s="9" t="s">
        <v>183</v>
      </c>
      <c r="J42" s="71">
        <v>128400</v>
      </c>
      <c r="K42" s="14" t="s">
        <v>14</v>
      </c>
      <c r="L42" s="11" t="s">
        <v>180</v>
      </c>
      <c r="M42" s="8" t="s">
        <v>296</v>
      </c>
    </row>
    <row r="43" spans="1:14" s="15" customFormat="1" ht="58.5" x14ac:dyDescent="0.3">
      <c r="A43" s="70">
        <v>2</v>
      </c>
      <c r="B43" s="9" t="s">
        <v>185</v>
      </c>
      <c r="C43" s="71">
        <v>500000</v>
      </c>
      <c r="D43" s="71">
        <v>500000</v>
      </c>
      <c r="E43" s="71">
        <v>500000</v>
      </c>
      <c r="F43" s="13" t="s">
        <v>13</v>
      </c>
      <c r="G43" s="9" t="s">
        <v>45</v>
      </c>
      <c r="H43" s="10">
        <f t="shared" si="5"/>
        <v>500000</v>
      </c>
      <c r="I43" s="9" t="s">
        <v>45</v>
      </c>
      <c r="J43" s="71">
        <v>500000</v>
      </c>
      <c r="K43" s="14" t="s">
        <v>14</v>
      </c>
      <c r="L43" s="11" t="s">
        <v>184</v>
      </c>
      <c r="M43" s="8" t="s">
        <v>296</v>
      </c>
    </row>
    <row r="44" spans="1:14" s="15" customFormat="1" ht="58.5" x14ac:dyDescent="0.3">
      <c r="A44" s="70">
        <v>3</v>
      </c>
      <c r="B44" s="9" t="s">
        <v>188</v>
      </c>
      <c r="C44" s="71">
        <v>490000</v>
      </c>
      <c r="D44" s="71">
        <v>490000</v>
      </c>
      <c r="E44" s="71">
        <v>490000</v>
      </c>
      <c r="F44" s="13" t="s">
        <v>13</v>
      </c>
      <c r="G44" s="9" t="s">
        <v>45</v>
      </c>
      <c r="H44" s="10">
        <f t="shared" si="5"/>
        <v>490000</v>
      </c>
      <c r="I44" s="9" t="s">
        <v>45</v>
      </c>
      <c r="J44" s="71">
        <v>490000</v>
      </c>
      <c r="K44" s="14" t="s">
        <v>14</v>
      </c>
      <c r="L44" s="11" t="s">
        <v>187</v>
      </c>
      <c r="M44" s="8" t="s">
        <v>296</v>
      </c>
    </row>
    <row r="45" spans="1:14" s="15" customFormat="1" ht="97.5" x14ac:dyDescent="0.3">
      <c r="A45" s="70">
        <v>4</v>
      </c>
      <c r="B45" s="9" t="s">
        <v>191</v>
      </c>
      <c r="C45" s="71">
        <v>149800</v>
      </c>
      <c r="D45" s="71">
        <v>149800</v>
      </c>
      <c r="E45" s="71">
        <v>149800</v>
      </c>
      <c r="F45" s="13" t="s">
        <v>13</v>
      </c>
      <c r="G45" s="9" t="s">
        <v>193</v>
      </c>
      <c r="H45" s="10">
        <f t="shared" si="5"/>
        <v>149800</v>
      </c>
      <c r="I45" s="9" t="s">
        <v>193</v>
      </c>
      <c r="J45" s="71">
        <v>149800</v>
      </c>
      <c r="K45" s="14" t="s">
        <v>14</v>
      </c>
      <c r="L45" s="11" t="s">
        <v>190</v>
      </c>
      <c r="M45" s="8" t="s">
        <v>296</v>
      </c>
    </row>
    <row r="46" spans="1:14" s="15" customFormat="1" ht="117" x14ac:dyDescent="0.3">
      <c r="A46" s="70">
        <v>5</v>
      </c>
      <c r="B46" s="9" t="s">
        <v>195</v>
      </c>
      <c r="C46" s="71">
        <v>89880</v>
      </c>
      <c r="D46" s="71">
        <v>89880</v>
      </c>
      <c r="E46" s="71">
        <v>89880</v>
      </c>
      <c r="F46" s="13" t="s">
        <v>13</v>
      </c>
      <c r="G46" s="9" t="s">
        <v>197</v>
      </c>
      <c r="H46" s="10">
        <f t="shared" si="5"/>
        <v>89880</v>
      </c>
      <c r="I46" s="9" t="s">
        <v>197</v>
      </c>
      <c r="J46" s="71">
        <v>89880</v>
      </c>
      <c r="K46" s="14" t="s">
        <v>14</v>
      </c>
      <c r="L46" s="11" t="s">
        <v>194</v>
      </c>
      <c r="M46" s="8" t="s">
        <v>296</v>
      </c>
    </row>
    <row r="47" spans="1:14" s="15" customFormat="1" ht="58.5" x14ac:dyDescent="0.3">
      <c r="A47" s="70">
        <v>6</v>
      </c>
      <c r="B47" s="9" t="s">
        <v>199</v>
      </c>
      <c r="C47" s="71">
        <v>24498</v>
      </c>
      <c r="D47" s="71">
        <v>24498</v>
      </c>
      <c r="E47" s="71">
        <v>24498</v>
      </c>
      <c r="F47" s="13" t="s">
        <v>13</v>
      </c>
      <c r="G47" s="9" t="s">
        <v>201</v>
      </c>
      <c r="H47" s="10">
        <f t="shared" si="5"/>
        <v>24498</v>
      </c>
      <c r="I47" s="9" t="s">
        <v>201</v>
      </c>
      <c r="J47" s="71">
        <v>24498</v>
      </c>
      <c r="K47" s="14" t="s">
        <v>14</v>
      </c>
      <c r="L47" s="11" t="s">
        <v>198</v>
      </c>
      <c r="M47" s="8" t="s">
        <v>296</v>
      </c>
    </row>
    <row r="48" spans="1:14" s="15" customFormat="1" ht="146" customHeight="1" x14ac:dyDescent="0.3">
      <c r="A48" s="70">
        <v>7</v>
      </c>
      <c r="B48" s="9" t="s">
        <v>207</v>
      </c>
      <c r="C48" s="71">
        <v>1155000</v>
      </c>
      <c r="D48" s="71">
        <v>1155000</v>
      </c>
      <c r="E48" s="71">
        <v>1155000</v>
      </c>
      <c r="F48" s="71" t="str">
        <f t="shared" ref="F48:F58" si="6">$F$5</f>
        <v>เฉพาะเจาะจง</v>
      </c>
      <c r="G48" s="9" t="s">
        <v>12</v>
      </c>
      <c r="H48" s="10">
        <f t="shared" si="5"/>
        <v>1155000</v>
      </c>
      <c r="I48" s="9" t="s">
        <v>12</v>
      </c>
      <c r="J48" s="71">
        <v>1155000</v>
      </c>
      <c r="K48" s="14" t="s">
        <v>143</v>
      </c>
      <c r="L48" s="11" t="s">
        <v>206</v>
      </c>
      <c r="M48" s="8" t="s">
        <v>296</v>
      </c>
      <c r="N48" s="72" t="s">
        <v>146</v>
      </c>
    </row>
    <row r="49" spans="1:13" s="15" customFormat="1" ht="136.5" x14ac:dyDescent="0.3">
      <c r="A49" s="70">
        <v>8</v>
      </c>
      <c r="B49" s="9" t="s">
        <v>210</v>
      </c>
      <c r="C49" s="71">
        <v>19500</v>
      </c>
      <c r="D49" s="71">
        <v>19500</v>
      </c>
      <c r="E49" s="71">
        <v>19500</v>
      </c>
      <c r="F49" s="71" t="str">
        <f t="shared" si="6"/>
        <v>เฉพาะเจาะจง</v>
      </c>
      <c r="G49" s="9" t="s">
        <v>212</v>
      </c>
      <c r="H49" s="10">
        <f t="shared" si="5"/>
        <v>19500</v>
      </c>
      <c r="I49" s="9" t="s">
        <v>212</v>
      </c>
      <c r="J49" s="71">
        <v>19500</v>
      </c>
      <c r="K49" s="14" t="s">
        <v>14</v>
      </c>
      <c r="L49" s="11" t="s">
        <v>209</v>
      </c>
      <c r="M49" s="8" t="s">
        <v>296</v>
      </c>
    </row>
    <row r="50" spans="1:13" s="15" customFormat="1" ht="19.5" x14ac:dyDescent="0.3">
      <c r="A50" s="70">
        <v>9</v>
      </c>
      <c r="B50" s="9" t="s">
        <v>214</v>
      </c>
      <c r="C50" s="71">
        <v>81928.240000000005</v>
      </c>
      <c r="D50" s="71">
        <v>81928.240000000005</v>
      </c>
      <c r="E50" s="71">
        <v>81928.240000000005</v>
      </c>
      <c r="F50" s="71" t="str">
        <f t="shared" si="6"/>
        <v>เฉพาะเจาะจง</v>
      </c>
      <c r="G50" s="9" t="s">
        <v>216</v>
      </c>
      <c r="H50" s="10">
        <f t="shared" si="5"/>
        <v>81928.240000000005</v>
      </c>
      <c r="I50" s="9" t="s">
        <v>216</v>
      </c>
      <c r="J50" s="71">
        <v>81928.240000000005</v>
      </c>
      <c r="K50" s="14" t="s">
        <v>14</v>
      </c>
      <c r="L50" s="11" t="s">
        <v>213</v>
      </c>
      <c r="M50" s="8" t="s">
        <v>296</v>
      </c>
    </row>
    <row r="51" spans="1:13" s="15" customFormat="1" ht="58.5" x14ac:dyDescent="0.3">
      <c r="A51" s="70">
        <v>10</v>
      </c>
      <c r="B51" s="9" t="s">
        <v>218</v>
      </c>
      <c r="C51" s="71">
        <v>17500</v>
      </c>
      <c r="D51" s="71">
        <v>17500</v>
      </c>
      <c r="E51" s="71">
        <v>17500</v>
      </c>
      <c r="F51" s="71" t="str">
        <f t="shared" si="6"/>
        <v>เฉพาะเจาะจง</v>
      </c>
      <c r="G51" s="9" t="s">
        <v>220</v>
      </c>
      <c r="H51" s="10">
        <f t="shared" si="5"/>
        <v>17500</v>
      </c>
      <c r="I51" s="9" t="s">
        <v>220</v>
      </c>
      <c r="J51" s="71">
        <v>17500</v>
      </c>
      <c r="K51" s="14" t="s">
        <v>143</v>
      </c>
      <c r="L51" s="11" t="s">
        <v>217</v>
      </c>
      <c r="M51" s="8" t="s">
        <v>296</v>
      </c>
    </row>
    <row r="52" spans="1:13" s="15" customFormat="1" ht="58.5" x14ac:dyDescent="0.3">
      <c r="A52" s="70">
        <v>11</v>
      </c>
      <c r="B52" s="9" t="s">
        <v>222</v>
      </c>
      <c r="C52" s="71">
        <v>10000</v>
      </c>
      <c r="D52" s="71">
        <v>10000</v>
      </c>
      <c r="E52" s="71">
        <v>10000</v>
      </c>
      <c r="F52" s="71" t="str">
        <f t="shared" si="6"/>
        <v>เฉพาะเจาะจง</v>
      </c>
      <c r="G52" s="9" t="s">
        <v>224</v>
      </c>
      <c r="H52" s="10">
        <f t="shared" si="5"/>
        <v>10000</v>
      </c>
      <c r="I52" s="9" t="s">
        <v>224</v>
      </c>
      <c r="J52" s="71">
        <v>10000</v>
      </c>
      <c r="K52" s="14" t="s">
        <v>143</v>
      </c>
      <c r="L52" s="11" t="s">
        <v>221</v>
      </c>
      <c r="M52" s="8" t="s">
        <v>296</v>
      </c>
    </row>
    <row r="53" spans="1:13" s="15" customFormat="1" ht="58.5" x14ac:dyDescent="0.3">
      <c r="A53" s="70">
        <v>12</v>
      </c>
      <c r="B53" s="9" t="s">
        <v>226</v>
      </c>
      <c r="C53" s="71">
        <v>321000</v>
      </c>
      <c r="D53" s="71">
        <v>321000</v>
      </c>
      <c r="E53" s="71">
        <v>321000</v>
      </c>
      <c r="F53" s="71" t="str">
        <f t="shared" si="6"/>
        <v>เฉพาะเจาะจง</v>
      </c>
      <c r="G53" s="9" t="s">
        <v>228</v>
      </c>
      <c r="H53" s="10">
        <f t="shared" si="5"/>
        <v>321000</v>
      </c>
      <c r="I53" s="9" t="s">
        <v>228</v>
      </c>
      <c r="J53" s="71">
        <v>321000</v>
      </c>
      <c r="K53" s="14" t="s">
        <v>14</v>
      </c>
      <c r="L53" s="11" t="s">
        <v>225</v>
      </c>
      <c r="M53" s="8" t="s">
        <v>296</v>
      </c>
    </row>
    <row r="54" spans="1:13" s="15" customFormat="1" ht="19.5" x14ac:dyDescent="0.3">
      <c r="A54" s="70">
        <v>13</v>
      </c>
      <c r="B54" s="9" t="s">
        <v>230</v>
      </c>
      <c r="C54" s="71">
        <v>9523</v>
      </c>
      <c r="D54" s="71">
        <v>9523</v>
      </c>
      <c r="E54" s="71">
        <v>9523</v>
      </c>
      <c r="F54" s="71" t="str">
        <f t="shared" si="6"/>
        <v>เฉพาะเจาะจง</v>
      </c>
      <c r="G54" s="9" t="s">
        <v>232</v>
      </c>
      <c r="H54" s="10">
        <f t="shared" si="5"/>
        <v>9523</v>
      </c>
      <c r="I54" s="9" t="s">
        <v>232</v>
      </c>
      <c r="J54" s="71">
        <v>9523</v>
      </c>
      <c r="K54" s="14" t="s">
        <v>14</v>
      </c>
      <c r="L54" s="11" t="s">
        <v>229</v>
      </c>
      <c r="M54" s="8" t="s">
        <v>296</v>
      </c>
    </row>
    <row r="55" spans="1:13" s="15" customFormat="1" ht="39" x14ac:dyDescent="0.3">
      <c r="A55" s="70">
        <v>14</v>
      </c>
      <c r="B55" s="9" t="s">
        <v>234</v>
      </c>
      <c r="C55" s="71">
        <v>190000</v>
      </c>
      <c r="D55" s="71">
        <v>190000</v>
      </c>
      <c r="E55" s="71">
        <v>190000</v>
      </c>
      <c r="F55" s="71" t="str">
        <f t="shared" si="6"/>
        <v>เฉพาะเจาะจง</v>
      </c>
      <c r="G55" s="9" t="s">
        <v>236</v>
      </c>
      <c r="H55" s="10">
        <f t="shared" si="5"/>
        <v>190000</v>
      </c>
      <c r="I55" s="9" t="s">
        <v>236</v>
      </c>
      <c r="J55" s="71">
        <v>190000</v>
      </c>
      <c r="K55" s="14" t="s">
        <v>14</v>
      </c>
      <c r="L55" s="11" t="s">
        <v>233</v>
      </c>
      <c r="M55" s="8" t="s">
        <v>296</v>
      </c>
    </row>
    <row r="56" spans="1:13" s="15" customFormat="1" ht="39" x14ac:dyDescent="0.3">
      <c r="A56" s="70">
        <v>15</v>
      </c>
      <c r="B56" s="9" t="s">
        <v>238</v>
      </c>
      <c r="C56" s="71">
        <v>366796</v>
      </c>
      <c r="D56" s="71">
        <v>366796</v>
      </c>
      <c r="E56" s="71">
        <v>366796</v>
      </c>
      <c r="F56" s="71" t="str">
        <f t="shared" si="6"/>
        <v>เฉพาะเจาะจง</v>
      </c>
      <c r="G56" s="9" t="s">
        <v>300</v>
      </c>
      <c r="H56" s="10">
        <f t="shared" si="5"/>
        <v>366796</v>
      </c>
      <c r="I56" s="9" t="s">
        <v>301</v>
      </c>
      <c r="J56" s="71">
        <v>366796</v>
      </c>
      <c r="K56" s="14" t="s">
        <v>14</v>
      </c>
      <c r="L56" s="11" t="s">
        <v>237</v>
      </c>
      <c r="M56" s="8" t="s">
        <v>296</v>
      </c>
    </row>
    <row r="57" spans="1:13" s="15" customFormat="1" ht="39" x14ac:dyDescent="0.3">
      <c r="A57" s="70">
        <v>16</v>
      </c>
      <c r="B57" s="9" t="s">
        <v>242</v>
      </c>
      <c r="C57" s="71">
        <v>117700</v>
      </c>
      <c r="D57" s="71">
        <v>117700</v>
      </c>
      <c r="E57" s="71">
        <v>117700</v>
      </c>
      <c r="F57" s="71" t="str">
        <f t="shared" si="6"/>
        <v>เฉพาะเจาะจง</v>
      </c>
      <c r="G57" s="9" t="s">
        <v>299</v>
      </c>
      <c r="H57" s="10">
        <f t="shared" si="5"/>
        <v>117700</v>
      </c>
      <c r="I57" s="9" t="s">
        <v>299</v>
      </c>
      <c r="J57" s="71">
        <v>117700</v>
      </c>
      <c r="K57" s="14" t="s">
        <v>14</v>
      </c>
      <c r="L57" s="11" t="s">
        <v>241</v>
      </c>
      <c r="M57" s="8" t="s">
        <v>296</v>
      </c>
    </row>
    <row r="58" spans="1:13" s="15" customFormat="1" ht="39" x14ac:dyDescent="0.3">
      <c r="A58" s="70">
        <v>17</v>
      </c>
      <c r="B58" s="9" t="s">
        <v>246</v>
      </c>
      <c r="C58" s="71">
        <v>119155.2</v>
      </c>
      <c r="D58" s="71">
        <v>119155.2</v>
      </c>
      <c r="E58" s="71">
        <v>119155.2</v>
      </c>
      <c r="F58" s="71" t="str">
        <f t="shared" si="6"/>
        <v>เฉพาะเจาะจง</v>
      </c>
      <c r="G58" s="9" t="s">
        <v>15</v>
      </c>
      <c r="H58" s="10">
        <f t="shared" si="5"/>
        <v>119155.2</v>
      </c>
      <c r="I58" s="9" t="s">
        <v>15</v>
      </c>
      <c r="J58" s="71">
        <v>119155.2</v>
      </c>
      <c r="K58" s="14" t="s">
        <v>14</v>
      </c>
      <c r="L58" s="11" t="s">
        <v>245</v>
      </c>
      <c r="M58" s="8" t="s">
        <v>296</v>
      </c>
    </row>
    <row r="59" spans="1:13" s="67" customFormat="1" ht="22.5" customHeight="1" x14ac:dyDescent="0.3">
      <c r="A59" s="114" t="s">
        <v>179</v>
      </c>
      <c r="B59" s="115"/>
      <c r="C59" s="115"/>
      <c r="D59" s="115"/>
      <c r="E59" s="115"/>
      <c r="F59" s="115"/>
      <c r="G59" s="115"/>
      <c r="H59" s="115"/>
      <c r="I59" s="116"/>
      <c r="J59" s="135">
        <f>SUM(J42:J58)</f>
        <v>3790680.4400000004</v>
      </c>
      <c r="K59" s="136"/>
      <c r="L59" s="136"/>
      <c r="M59" s="137"/>
    </row>
    <row r="61" spans="1:13" s="67" customFormat="1" ht="77.5" customHeight="1" x14ac:dyDescent="0.3">
      <c r="A61" s="117" t="s">
        <v>297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x14ac:dyDescent="0.3">
      <c r="A62" s="108"/>
      <c r="B62" s="110" t="s">
        <v>0</v>
      </c>
      <c r="C62" s="110" t="s">
        <v>1</v>
      </c>
      <c r="D62" s="65"/>
      <c r="E62" s="108" t="s">
        <v>2</v>
      </c>
      <c r="F62" s="108" t="s">
        <v>3</v>
      </c>
      <c r="G62" s="112" t="s">
        <v>4</v>
      </c>
      <c r="H62" s="112"/>
      <c r="I62" s="112" t="s">
        <v>5</v>
      </c>
      <c r="J62" s="112"/>
      <c r="K62" s="110" t="s">
        <v>6</v>
      </c>
      <c r="L62" s="113" t="s">
        <v>7</v>
      </c>
      <c r="M62" s="113"/>
    </row>
    <row r="63" spans="1:13" s="7" customFormat="1" ht="42" x14ac:dyDescent="0.3">
      <c r="A63" s="109"/>
      <c r="B63" s="111"/>
      <c r="C63" s="111"/>
      <c r="D63" s="4"/>
      <c r="E63" s="109"/>
      <c r="F63" s="109"/>
      <c r="G63" s="64" t="s">
        <v>8</v>
      </c>
      <c r="H63" s="63" t="s">
        <v>9</v>
      </c>
      <c r="I63" s="64" t="s">
        <v>10</v>
      </c>
      <c r="J63" s="64" t="s">
        <v>11</v>
      </c>
      <c r="K63" s="111"/>
      <c r="L63" s="110"/>
      <c r="M63" s="110"/>
    </row>
    <row r="64" spans="1:13" s="15" customFormat="1" ht="39" x14ac:dyDescent="0.3">
      <c r="A64" s="70">
        <v>1</v>
      </c>
      <c r="B64" s="9" t="s">
        <v>249</v>
      </c>
      <c r="C64" s="71">
        <v>55000</v>
      </c>
      <c r="D64" s="71">
        <v>55000</v>
      </c>
      <c r="E64" s="71">
        <v>55000</v>
      </c>
      <c r="F64" s="71" t="str">
        <f>พย.!$F$5</f>
        <v>เฉพาะเจาะจง</v>
      </c>
      <c r="G64" s="9" t="s">
        <v>251</v>
      </c>
      <c r="H64" s="10">
        <f t="shared" ref="H64:H76" si="7">E64+0</f>
        <v>55000</v>
      </c>
      <c r="I64" s="9" t="s">
        <v>251</v>
      </c>
      <c r="J64" s="71">
        <v>55000</v>
      </c>
      <c r="K64" s="14" t="s">
        <v>14</v>
      </c>
      <c r="L64" s="11" t="s">
        <v>248</v>
      </c>
      <c r="M64" s="8" t="s">
        <v>303</v>
      </c>
    </row>
    <row r="65" spans="1:13" s="15" customFormat="1" ht="97.5" x14ac:dyDescent="0.3">
      <c r="A65" s="70">
        <v>2</v>
      </c>
      <c r="B65" s="9" t="s">
        <v>253</v>
      </c>
      <c r="C65" s="71">
        <v>460000</v>
      </c>
      <c r="D65" s="71">
        <v>460000</v>
      </c>
      <c r="E65" s="71">
        <v>460000</v>
      </c>
      <c r="F65" s="71" t="str">
        <f>พย.!$F$5</f>
        <v>เฉพาะเจาะจง</v>
      </c>
      <c r="G65" s="9" t="s">
        <v>255</v>
      </c>
      <c r="H65" s="10">
        <f t="shared" si="7"/>
        <v>460000</v>
      </c>
      <c r="I65" s="9" t="s">
        <v>255</v>
      </c>
      <c r="J65" s="71">
        <v>460000</v>
      </c>
      <c r="K65" s="14" t="s">
        <v>143</v>
      </c>
      <c r="L65" s="11" t="s">
        <v>252</v>
      </c>
      <c r="M65" s="8" t="s">
        <v>303</v>
      </c>
    </row>
    <row r="66" spans="1:13" s="15" customFormat="1" ht="39" x14ac:dyDescent="0.3">
      <c r="A66" s="70">
        <v>3</v>
      </c>
      <c r="B66" s="9" t="s">
        <v>257</v>
      </c>
      <c r="C66" s="71">
        <v>82176</v>
      </c>
      <c r="D66" s="71">
        <v>82176</v>
      </c>
      <c r="E66" s="71">
        <v>82176</v>
      </c>
      <c r="F66" s="71" t="str">
        <f>พย.!$F$5</f>
        <v>เฉพาะเจาะจง</v>
      </c>
      <c r="G66" s="9" t="s">
        <v>92</v>
      </c>
      <c r="H66" s="10">
        <f t="shared" si="7"/>
        <v>82176</v>
      </c>
      <c r="I66" s="9" t="s">
        <v>92</v>
      </c>
      <c r="J66" s="71">
        <v>82176</v>
      </c>
      <c r="K66" s="14" t="s">
        <v>14</v>
      </c>
      <c r="L66" s="11" t="s">
        <v>256</v>
      </c>
      <c r="M66" s="8" t="s">
        <v>303</v>
      </c>
    </row>
    <row r="67" spans="1:13" s="15" customFormat="1" ht="39" x14ac:dyDescent="0.3">
      <c r="A67" s="70">
        <v>4</v>
      </c>
      <c r="B67" s="9" t="s">
        <v>260</v>
      </c>
      <c r="C67" s="71">
        <v>123264</v>
      </c>
      <c r="D67" s="71">
        <v>123264</v>
      </c>
      <c r="E67" s="71">
        <v>123264</v>
      </c>
      <c r="F67" s="71" t="str">
        <f>พย.!$F$5</f>
        <v>เฉพาะเจาะจง</v>
      </c>
      <c r="G67" s="9" t="s">
        <v>92</v>
      </c>
      <c r="H67" s="10">
        <f t="shared" si="7"/>
        <v>123264</v>
      </c>
      <c r="I67" s="9" t="s">
        <v>92</v>
      </c>
      <c r="J67" s="71">
        <v>123264</v>
      </c>
      <c r="K67" s="14" t="s">
        <v>14</v>
      </c>
      <c r="L67" s="11" t="s">
        <v>259</v>
      </c>
      <c r="M67" s="8" t="s">
        <v>303</v>
      </c>
    </row>
    <row r="68" spans="1:13" s="15" customFormat="1" ht="39" x14ac:dyDescent="0.3">
      <c r="A68" s="70">
        <v>5</v>
      </c>
      <c r="B68" s="9" t="s">
        <v>263</v>
      </c>
      <c r="C68" s="71">
        <v>4500</v>
      </c>
      <c r="D68" s="71">
        <v>4500</v>
      </c>
      <c r="E68" s="71">
        <v>4500</v>
      </c>
      <c r="F68" s="71" t="str">
        <f>พย.!$F$5</f>
        <v>เฉพาะเจาะจง</v>
      </c>
      <c r="G68" s="9" t="s">
        <v>298</v>
      </c>
      <c r="H68" s="10">
        <f t="shared" si="7"/>
        <v>4500</v>
      </c>
      <c r="I68" s="9" t="s">
        <v>298</v>
      </c>
      <c r="J68" s="71">
        <v>4500</v>
      </c>
      <c r="K68" s="14" t="s">
        <v>14</v>
      </c>
      <c r="L68" s="11" t="s">
        <v>262</v>
      </c>
      <c r="M68" s="8" t="s">
        <v>303</v>
      </c>
    </row>
    <row r="69" spans="1:13" s="15" customFormat="1" ht="66.5" customHeight="1" x14ac:dyDescent="0.3">
      <c r="A69" s="70">
        <v>6</v>
      </c>
      <c r="B69" s="9" t="s">
        <v>267</v>
      </c>
      <c r="C69" s="71">
        <v>39800</v>
      </c>
      <c r="D69" s="71">
        <v>39800</v>
      </c>
      <c r="E69" s="71">
        <v>39800</v>
      </c>
      <c r="F69" s="71" t="str">
        <f>พย.!$F$5</f>
        <v>เฉพาะเจาะจง</v>
      </c>
      <c r="G69" s="9" t="s">
        <v>269</v>
      </c>
      <c r="H69" s="10">
        <f t="shared" si="7"/>
        <v>39800</v>
      </c>
      <c r="I69" s="9" t="s">
        <v>269</v>
      </c>
      <c r="J69" s="71">
        <v>39800</v>
      </c>
      <c r="K69" s="14" t="s">
        <v>14</v>
      </c>
      <c r="L69" s="11" t="s">
        <v>266</v>
      </c>
      <c r="M69" s="8" t="s">
        <v>303</v>
      </c>
    </row>
    <row r="70" spans="1:13" s="15" customFormat="1" ht="58.5" x14ac:dyDescent="0.3">
      <c r="A70" s="70">
        <v>7</v>
      </c>
      <c r="B70" s="9" t="s">
        <v>271</v>
      </c>
      <c r="C70" s="71">
        <v>91581.3</v>
      </c>
      <c r="D70" s="71">
        <v>91581.3</v>
      </c>
      <c r="E70" s="71">
        <v>91581.3</v>
      </c>
      <c r="F70" s="71" t="str">
        <f>พย.!$F$5</f>
        <v>เฉพาะเจาะจง</v>
      </c>
      <c r="G70" s="9" t="s">
        <v>302</v>
      </c>
      <c r="H70" s="10">
        <f t="shared" si="7"/>
        <v>91581.3</v>
      </c>
      <c r="I70" s="9" t="s">
        <v>302</v>
      </c>
      <c r="J70" s="71">
        <v>91581.3</v>
      </c>
      <c r="K70" s="14" t="s">
        <v>14</v>
      </c>
      <c r="L70" s="11" t="s">
        <v>270</v>
      </c>
      <c r="M70" s="8" t="s">
        <v>303</v>
      </c>
    </row>
    <row r="71" spans="1:13" s="15" customFormat="1" ht="58.5" x14ac:dyDescent="0.3">
      <c r="A71" s="70">
        <v>8</v>
      </c>
      <c r="B71" s="9" t="s">
        <v>274</v>
      </c>
      <c r="C71" s="71">
        <v>254660</v>
      </c>
      <c r="D71" s="71">
        <v>254660</v>
      </c>
      <c r="E71" s="71">
        <v>254660</v>
      </c>
      <c r="F71" s="71" t="str">
        <f>พย.!$F$5</f>
        <v>เฉพาะเจาะจง</v>
      </c>
      <c r="G71" s="9" t="s">
        <v>276</v>
      </c>
      <c r="H71" s="10">
        <f t="shared" si="7"/>
        <v>254660</v>
      </c>
      <c r="I71" s="9" t="s">
        <v>276</v>
      </c>
      <c r="J71" s="71">
        <v>254660</v>
      </c>
      <c r="K71" s="14" t="s">
        <v>143</v>
      </c>
      <c r="L71" s="11" t="s">
        <v>273</v>
      </c>
      <c r="M71" s="8" t="s">
        <v>303</v>
      </c>
    </row>
    <row r="72" spans="1:13" s="15" customFormat="1" ht="39" x14ac:dyDescent="0.3">
      <c r="A72" s="70">
        <v>9</v>
      </c>
      <c r="B72" s="9" t="s">
        <v>278</v>
      </c>
      <c r="C72" s="71">
        <v>203300</v>
      </c>
      <c r="D72" s="71">
        <v>203300</v>
      </c>
      <c r="E72" s="71">
        <v>203300</v>
      </c>
      <c r="F72" s="71" t="str">
        <f>พย.!$F$5</f>
        <v>เฉพาะเจาะจง</v>
      </c>
      <c r="G72" s="9" t="s">
        <v>228</v>
      </c>
      <c r="H72" s="10">
        <f t="shared" si="7"/>
        <v>203300</v>
      </c>
      <c r="I72" s="9" t="s">
        <v>228</v>
      </c>
      <c r="J72" s="71">
        <v>203300</v>
      </c>
      <c r="K72" s="14" t="s">
        <v>14</v>
      </c>
      <c r="L72" s="11" t="s">
        <v>277</v>
      </c>
      <c r="M72" s="8" t="s">
        <v>303</v>
      </c>
    </row>
    <row r="73" spans="1:13" s="15" customFormat="1" ht="66.5" customHeight="1" x14ac:dyDescent="0.3">
      <c r="A73" s="70">
        <v>10</v>
      </c>
      <c r="B73" s="9" t="s">
        <v>281</v>
      </c>
      <c r="C73" s="71">
        <v>199000</v>
      </c>
      <c r="D73" s="71">
        <v>199000</v>
      </c>
      <c r="E73" s="71">
        <v>199000</v>
      </c>
      <c r="F73" s="71" t="str">
        <f>พย.!$F$5</f>
        <v>เฉพาะเจาะจง</v>
      </c>
      <c r="G73" s="9" t="s">
        <v>283</v>
      </c>
      <c r="H73" s="10">
        <f t="shared" si="7"/>
        <v>199000</v>
      </c>
      <c r="I73" s="9" t="s">
        <v>283</v>
      </c>
      <c r="J73" s="71">
        <v>199000</v>
      </c>
      <c r="K73" s="14" t="s">
        <v>143</v>
      </c>
      <c r="L73" s="11" t="s">
        <v>280</v>
      </c>
      <c r="M73" s="8" t="s">
        <v>303</v>
      </c>
    </row>
    <row r="74" spans="1:13" s="15" customFormat="1" ht="97.5" x14ac:dyDescent="0.3">
      <c r="A74" s="70">
        <v>11</v>
      </c>
      <c r="B74" s="9" t="s">
        <v>285</v>
      </c>
      <c r="C74" s="71">
        <v>497550</v>
      </c>
      <c r="D74" s="71">
        <v>497550</v>
      </c>
      <c r="E74" s="71">
        <v>497550</v>
      </c>
      <c r="F74" s="71" t="str">
        <f>พย.!$F$5</f>
        <v>เฉพาะเจาะจง</v>
      </c>
      <c r="G74" s="9" t="s">
        <v>287</v>
      </c>
      <c r="H74" s="10">
        <f t="shared" si="7"/>
        <v>497550</v>
      </c>
      <c r="I74" s="9" t="s">
        <v>287</v>
      </c>
      <c r="J74" s="71">
        <v>497550</v>
      </c>
      <c r="K74" s="14" t="s">
        <v>143</v>
      </c>
      <c r="L74" s="11" t="s">
        <v>284</v>
      </c>
      <c r="M74" s="8" t="s">
        <v>303</v>
      </c>
    </row>
    <row r="75" spans="1:13" s="15" customFormat="1" ht="78" x14ac:dyDescent="0.3">
      <c r="A75" s="70">
        <v>12</v>
      </c>
      <c r="B75" s="9" t="s">
        <v>289</v>
      </c>
      <c r="C75" s="71">
        <v>300000</v>
      </c>
      <c r="D75" s="71">
        <v>300000</v>
      </c>
      <c r="E75" s="71">
        <v>300000</v>
      </c>
      <c r="F75" s="71" t="str">
        <f>พย.!$F$5</f>
        <v>เฉพาะเจาะจง</v>
      </c>
      <c r="G75" s="9" t="s">
        <v>291</v>
      </c>
      <c r="H75" s="10">
        <f t="shared" si="7"/>
        <v>300000</v>
      </c>
      <c r="I75" s="9" t="s">
        <v>291</v>
      </c>
      <c r="J75" s="71">
        <v>300000</v>
      </c>
      <c r="K75" s="14" t="s">
        <v>143</v>
      </c>
      <c r="L75" s="11" t="s">
        <v>288</v>
      </c>
      <c r="M75" s="8" t="s">
        <v>303</v>
      </c>
    </row>
    <row r="76" spans="1:13" s="15" customFormat="1" ht="58.5" x14ac:dyDescent="0.3">
      <c r="A76" s="70">
        <v>13</v>
      </c>
      <c r="B76" s="9" t="s">
        <v>98</v>
      </c>
      <c r="C76" s="71">
        <v>207000</v>
      </c>
      <c r="D76" s="71">
        <v>207000</v>
      </c>
      <c r="E76" s="71">
        <v>207000</v>
      </c>
      <c r="F76" s="71" t="str">
        <f>พย.!$F$5</f>
        <v>เฉพาะเจาะจง</v>
      </c>
      <c r="G76" s="9" t="s">
        <v>295</v>
      </c>
      <c r="H76" s="10">
        <f t="shared" si="7"/>
        <v>207000</v>
      </c>
      <c r="I76" s="9" t="s">
        <v>295</v>
      </c>
      <c r="J76" s="71">
        <v>207000</v>
      </c>
      <c r="K76" s="14" t="s">
        <v>143</v>
      </c>
      <c r="L76" s="11" t="s">
        <v>292</v>
      </c>
      <c r="M76" s="8" t="s">
        <v>303</v>
      </c>
    </row>
    <row r="77" spans="1:13" ht="19.5" customHeight="1" x14ac:dyDescent="0.3">
      <c r="A77" s="78" t="s">
        <v>146</v>
      </c>
      <c r="B77" s="79"/>
      <c r="C77" s="79"/>
      <c r="D77" s="79"/>
      <c r="E77" s="79"/>
      <c r="F77" s="79"/>
      <c r="G77" s="75"/>
      <c r="H77" s="75"/>
      <c r="I77" s="62" t="s">
        <v>179</v>
      </c>
      <c r="J77" s="132">
        <f>SUM(J64:J76)</f>
        <v>2517831.2999999998</v>
      </c>
      <c r="K77" s="133"/>
      <c r="L77" s="133"/>
      <c r="M77" s="134"/>
    </row>
  </sheetData>
  <mergeCells count="34">
    <mergeCell ref="B40:B41"/>
    <mergeCell ref="C40:C41"/>
    <mergeCell ref="E40:E41"/>
    <mergeCell ref="A1:M1"/>
    <mergeCell ref="A2:A3"/>
    <mergeCell ref="B2:B3"/>
    <mergeCell ref="C2:C3"/>
    <mergeCell ref="E2:E3"/>
    <mergeCell ref="F2:F3"/>
    <mergeCell ref="G2:H2"/>
    <mergeCell ref="I2:J2"/>
    <mergeCell ref="K2:K3"/>
    <mergeCell ref="L2:M3"/>
    <mergeCell ref="J77:M77"/>
    <mergeCell ref="J59:M59"/>
    <mergeCell ref="I40:J40"/>
    <mergeCell ref="K40:K41"/>
    <mergeCell ref="L40:M41"/>
    <mergeCell ref="J37:M37"/>
    <mergeCell ref="A59:I59"/>
    <mergeCell ref="A61:M61"/>
    <mergeCell ref="A62:A63"/>
    <mergeCell ref="B62:B63"/>
    <mergeCell ref="C62:C63"/>
    <mergeCell ref="E62:E63"/>
    <mergeCell ref="F62:F63"/>
    <mergeCell ref="G62:H62"/>
    <mergeCell ref="I62:J62"/>
    <mergeCell ref="K62:K63"/>
    <mergeCell ref="A39:M39"/>
    <mergeCell ref="A40:A41"/>
    <mergeCell ref="F40:F41"/>
    <mergeCell ref="G40:H40"/>
    <mergeCell ref="L62:M6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85F1E-BC3C-4BF8-8977-34B5BB3B5887}">
  <dimension ref="B1:G66"/>
  <sheetViews>
    <sheetView topLeftCell="A58" workbookViewId="0">
      <selection activeCell="I63" sqref="I63"/>
    </sheetView>
  </sheetViews>
  <sheetFormatPr defaultRowHeight="14" x14ac:dyDescent="0.3"/>
  <cols>
    <col min="2" max="2" width="19.75" customWidth="1"/>
    <col min="5" max="5" width="22" customWidth="1"/>
    <col min="6" max="6" width="37.33203125" customWidth="1"/>
    <col min="7" max="7" width="12.1640625" customWidth="1"/>
  </cols>
  <sheetData>
    <row r="1" spans="2:7" x14ac:dyDescent="0.3">
      <c r="B1" t="s">
        <v>137</v>
      </c>
      <c r="C1" t="s">
        <v>134</v>
      </c>
      <c r="E1" t="s">
        <v>138</v>
      </c>
      <c r="F1" t="s">
        <v>139</v>
      </c>
      <c r="G1" s="17">
        <v>186000</v>
      </c>
    </row>
    <row r="2" spans="2:7" x14ac:dyDescent="0.3">
      <c r="B2" t="s">
        <v>133</v>
      </c>
      <c r="C2" t="s">
        <v>134</v>
      </c>
      <c r="E2" t="s">
        <v>135</v>
      </c>
      <c r="F2" t="s">
        <v>136</v>
      </c>
      <c r="G2" s="17">
        <v>186000</v>
      </c>
    </row>
    <row r="3" spans="2:7" x14ac:dyDescent="0.3">
      <c r="B3" t="s">
        <v>129</v>
      </c>
      <c r="C3" t="s">
        <v>130</v>
      </c>
      <c r="E3" t="s">
        <v>131</v>
      </c>
      <c r="F3" t="s">
        <v>132</v>
      </c>
      <c r="G3" s="17">
        <v>186000</v>
      </c>
    </row>
    <row r="4" spans="2:7" x14ac:dyDescent="0.3">
      <c r="B4" t="s">
        <v>125</v>
      </c>
      <c r="C4" t="s">
        <v>126</v>
      </c>
      <c r="E4" t="s">
        <v>127</v>
      </c>
      <c r="F4" t="s">
        <v>128</v>
      </c>
      <c r="G4" s="17">
        <v>185100</v>
      </c>
    </row>
    <row r="5" spans="2:7" x14ac:dyDescent="0.3">
      <c r="B5" t="s">
        <v>121</v>
      </c>
      <c r="C5" t="s">
        <v>122</v>
      </c>
      <c r="E5" t="s">
        <v>123</v>
      </c>
      <c r="F5" t="s">
        <v>124</v>
      </c>
      <c r="G5" s="17">
        <v>240000</v>
      </c>
    </row>
    <row r="6" spans="2:7" x14ac:dyDescent="0.3">
      <c r="B6" t="s">
        <v>117</v>
      </c>
      <c r="C6" t="s">
        <v>118</v>
      </c>
      <c r="E6" t="s">
        <v>119</v>
      </c>
      <c r="F6" t="s">
        <v>120</v>
      </c>
      <c r="G6" s="17">
        <v>216000</v>
      </c>
    </row>
    <row r="7" spans="2:7" x14ac:dyDescent="0.3">
      <c r="B7" t="s">
        <v>113</v>
      </c>
      <c r="C7" t="s">
        <v>114</v>
      </c>
      <c r="E7" t="s">
        <v>115</v>
      </c>
      <c r="F7" t="s">
        <v>116</v>
      </c>
      <c r="G7" s="17">
        <v>324000</v>
      </c>
    </row>
    <row r="8" spans="2:7" x14ac:dyDescent="0.3">
      <c r="B8" t="s">
        <v>109</v>
      </c>
      <c r="C8" t="s">
        <v>110</v>
      </c>
      <c r="E8" t="s">
        <v>111</v>
      </c>
      <c r="F8" t="s">
        <v>112</v>
      </c>
      <c r="G8" s="17">
        <v>300000</v>
      </c>
    </row>
    <row r="9" spans="2:7" x14ac:dyDescent="0.3">
      <c r="B9" t="s">
        <v>105</v>
      </c>
      <c r="C9" t="s">
        <v>106</v>
      </c>
      <c r="E9" t="s">
        <v>107</v>
      </c>
      <c r="F9" t="s">
        <v>108</v>
      </c>
      <c r="G9" s="17">
        <v>288000</v>
      </c>
    </row>
    <row r="10" spans="2:7" x14ac:dyDescent="0.3">
      <c r="B10" t="s">
        <v>101</v>
      </c>
      <c r="C10" t="s">
        <v>102</v>
      </c>
      <c r="E10" t="s">
        <v>103</v>
      </c>
      <c r="F10" t="s">
        <v>104</v>
      </c>
      <c r="G10" s="17">
        <v>480000</v>
      </c>
    </row>
    <row r="11" spans="2:7" x14ac:dyDescent="0.3">
      <c r="B11" t="s">
        <v>97</v>
      </c>
      <c r="C11" t="s">
        <v>98</v>
      </c>
      <c r="E11" t="s">
        <v>99</v>
      </c>
      <c r="F11" t="s">
        <v>100</v>
      </c>
      <c r="G11" s="17">
        <v>216000</v>
      </c>
    </row>
    <row r="12" spans="2:7" x14ac:dyDescent="0.3">
      <c r="B12" t="s">
        <v>93</v>
      </c>
      <c r="C12" t="s">
        <v>94</v>
      </c>
      <c r="E12" t="s">
        <v>95</v>
      </c>
      <c r="F12" t="s">
        <v>96</v>
      </c>
      <c r="G12" s="17">
        <v>540000</v>
      </c>
    </row>
    <row r="13" spans="2:7" x14ac:dyDescent="0.3">
      <c r="B13" t="s">
        <v>89</v>
      </c>
      <c r="C13" t="s">
        <v>90</v>
      </c>
      <c r="E13" t="s">
        <v>91</v>
      </c>
      <c r="F13" t="s">
        <v>92</v>
      </c>
      <c r="G13" s="17">
        <v>30816</v>
      </c>
    </row>
    <row r="14" spans="2:7" x14ac:dyDescent="0.3">
      <c r="B14" t="s">
        <v>85</v>
      </c>
      <c r="C14" t="s">
        <v>86</v>
      </c>
      <c r="E14" t="s">
        <v>87</v>
      </c>
      <c r="F14" t="s">
        <v>88</v>
      </c>
      <c r="G14" s="17">
        <v>359520</v>
      </c>
    </row>
    <row r="15" spans="2:7" x14ac:dyDescent="0.3">
      <c r="B15" t="s">
        <v>81</v>
      </c>
      <c r="C15" t="s">
        <v>82</v>
      </c>
      <c r="E15" t="s">
        <v>83</v>
      </c>
      <c r="F15" t="s">
        <v>84</v>
      </c>
      <c r="G15" s="17">
        <v>168460.79999999999</v>
      </c>
    </row>
    <row r="16" spans="2:7" x14ac:dyDescent="0.3">
      <c r="B16" t="s">
        <v>78</v>
      </c>
      <c r="C16" t="s">
        <v>79</v>
      </c>
      <c r="E16" t="s">
        <v>80</v>
      </c>
      <c r="F16" t="s">
        <v>71</v>
      </c>
      <c r="G16" s="17">
        <v>360000</v>
      </c>
    </row>
    <row r="17" spans="2:7" x14ac:dyDescent="0.3">
      <c r="B17" t="s">
        <v>75</v>
      </c>
      <c r="C17" t="s">
        <v>76</v>
      </c>
      <c r="E17" t="s">
        <v>77</v>
      </c>
      <c r="F17" t="s">
        <v>15</v>
      </c>
      <c r="G17" s="17">
        <v>28023.3</v>
      </c>
    </row>
    <row r="18" spans="2:7" x14ac:dyDescent="0.3">
      <c r="B18" t="s">
        <v>72</v>
      </c>
      <c r="C18" t="s">
        <v>73</v>
      </c>
      <c r="E18" t="s">
        <v>74</v>
      </c>
      <c r="F18" t="s">
        <v>71</v>
      </c>
      <c r="G18" s="17">
        <v>69550</v>
      </c>
    </row>
    <row r="19" spans="2:7" x14ac:dyDescent="0.3">
      <c r="B19" t="s">
        <v>68</v>
      </c>
      <c r="C19" t="s">
        <v>69</v>
      </c>
      <c r="E19" t="s">
        <v>70</v>
      </c>
      <c r="F19" t="s">
        <v>71</v>
      </c>
      <c r="G19" s="17">
        <v>90000</v>
      </c>
    </row>
    <row r="20" spans="2:7" x14ac:dyDescent="0.3">
      <c r="B20" t="s">
        <v>64</v>
      </c>
      <c r="C20" t="s">
        <v>65</v>
      </c>
      <c r="E20" t="s">
        <v>66</v>
      </c>
      <c r="F20" t="s">
        <v>67</v>
      </c>
      <c r="G20" s="17">
        <v>100000</v>
      </c>
    </row>
    <row r="21" spans="2:7" x14ac:dyDescent="0.3">
      <c r="B21" t="s">
        <v>60</v>
      </c>
      <c r="C21" t="s">
        <v>61</v>
      </c>
      <c r="E21" t="s">
        <v>62</v>
      </c>
      <c r="F21" t="s">
        <v>63</v>
      </c>
      <c r="G21" s="17">
        <v>100000</v>
      </c>
    </row>
    <row r="22" spans="2:7" x14ac:dyDescent="0.3">
      <c r="B22" t="s">
        <v>56</v>
      </c>
      <c r="C22" t="s">
        <v>57</v>
      </c>
      <c r="E22" t="s">
        <v>58</v>
      </c>
      <c r="F22" t="s">
        <v>59</v>
      </c>
      <c r="G22" s="17">
        <v>43870</v>
      </c>
    </row>
    <row r="23" spans="2:7" x14ac:dyDescent="0.3">
      <c r="B23" t="s">
        <v>53</v>
      </c>
      <c r="C23" t="s">
        <v>54</v>
      </c>
      <c r="E23" t="s">
        <v>55</v>
      </c>
      <c r="F23" t="s">
        <v>15</v>
      </c>
      <c r="G23" s="17">
        <v>93090</v>
      </c>
    </row>
    <row r="24" spans="2:7" x14ac:dyDescent="0.3">
      <c r="B24" t="s">
        <v>50</v>
      </c>
      <c r="C24" t="s">
        <v>51</v>
      </c>
      <c r="E24" t="s">
        <v>52</v>
      </c>
      <c r="F24" t="s">
        <v>15</v>
      </c>
      <c r="G24" s="17">
        <v>89880</v>
      </c>
    </row>
    <row r="25" spans="2:7" x14ac:dyDescent="0.3">
      <c r="B25" t="s">
        <v>46</v>
      </c>
      <c r="C25" t="s">
        <v>47</v>
      </c>
      <c r="E25" t="s">
        <v>48</v>
      </c>
      <c r="F25" t="s">
        <v>49</v>
      </c>
      <c r="G25" s="17">
        <v>96300</v>
      </c>
    </row>
    <row r="26" spans="2:7" x14ac:dyDescent="0.3">
      <c r="B26" t="s">
        <v>42</v>
      </c>
      <c r="C26" t="s">
        <v>43</v>
      </c>
      <c r="E26" t="s">
        <v>44</v>
      </c>
      <c r="F26" t="s">
        <v>45</v>
      </c>
      <c r="G26" s="17">
        <v>280000</v>
      </c>
    </row>
    <row r="27" spans="2:7" x14ac:dyDescent="0.3">
      <c r="B27" t="s">
        <v>39</v>
      </c>
      <c r="C27" t="s">
        <v>40</v>
      </c>
      <c r="E27" t="s">
        <v>41</v>
      </c>
      <c r="F27" t="s">
        <v>16</v>
      </c>
      <c r="G27" s="17">
        <v>148730</v>
      </c>
    </row>
    <row r="28" spans="2:7" x14ac:dyDescent="0.3">
      <c r="B28" t="s">
        <v>36</v>
      </c>
      <c r="C28" t="s">
        <v>37</v>
      </c>
      <c r="E28" t="s">
        <v>38</v>
      </c>
      <c r="F28" t="s">
        <v>12</v>
      </c>
      <c r="G28" s="17">
        <v>4238200</v>
      </c>
    </row>
    <row r="29" spans="2:7" x14ac:dyDescent="0.3">
      <c r="B29" t="s">
        <v>32</v>
      </c>
      <c r="C29" t="s">
        <v>33</v>
      </c>
      <c r="E29" t="s">
        <v>34</v>
      </c>
      <c r="F29" t="s">
        <v>35</v>
      </c>
      <c r="G29" s="17">
        <v>706200</v>
      </c>
    </row>
    <row r="30" spans="2:7" x14ac:dyDescent="0.3">
      <c r="B30" t="s">
        <v>29</v>
      </c>
      <c r="C30" t="s">
        <v>30</v>
      </c>
      <c r="E30" t="s">
        <v>31</v>
      </c>
      <c r="F30" t="s">
        <v>15</v>
      </c>
      <c r="G30" s="17">
        <v>898800</v>
      </c>
    </row>
    <row r="31" spans="2:7" x14ac:dyDescent="0.3">
      <c r="B31" t="s">
        <v>25</v>
      </c>
      <c r="C31" t="s">
        <v>26</v>
      </c>
      <c r="E31" t="s">
        <v>27</v>
      </c>
      <c r="F31" t="s">
        <v>28</v>
      </c>
      <c r="G31" s="17">
        <v>330000</v>
      </c>
    </row>
    <row r="32" spans="2:7" x14ac:dyDescent="0.3">
      <c r="B32" t="s">
        <v>21</v>
      </c>
      <c r="C32" t="s">
        <v>22</v>
      </c>
      <c r="E32" t="s">
        <v>23</v>
      </c>
      <c r="F32" t="s">
        <v>24</v>
      </c>
      <c r="G32" s="17">
        <v>80220</v>
      </c>
    </row>
    <row r="33" spans="2:7" x14ac:dyDescent="0.3">
      <c r="B33" t="s">
        <v>17</v>
      </c>
      <c r="C33" t="s">
        <v>18</v>
      </c>
      <c r="E33" t="s">
        <v>19</v>
      </c>
      <c r="F33" t="s">
        <v>20</v>
      </c>
      <c r="G33" s="17">
        <v>462240</v>
      </c>
    </row>
    <row r="34" spans="2:7" x14ac:dyDescent="0.3">
      <c r="G34" s="17"/>
    </row>
    <row r="35" spans="2:7" x14ac:dyDescent="0.3">
      <c r="B35" t="s">
        <v>180</v>
      </c>
      <c r="C35" t="s">
        <v>181</v>
      </c>
      <c r="E35" t="s">
        <v>182</v>
      </c>
      <c r="F35" t="s">
        <v>183</v>
      </c>
      <c r="G35" s="17">
        <v>128400</v>
      </c>
    </row>
    <row r="36" spans="2:7" x14ac:dyDescent="0.3">
      <c r="B36" t="s">
        <v>184</v>
      </c>
      <c r="C36" t="s">
        <v>185</v>
      </c>
      <c r="E36" t="s">
        <v>186</v>
      </c>
      <c r="F36" t="s">
        <v>45</v>
      </c>
      <c r="G36" s="17">
        <v>500000</v>
      </c>
    </row>
    <row r="37" spans="2:7" x14ac:dyDescent="0.3">
      <c r="B37" t="s">
        <v>187</v>
      </c>
      <c r="C37" t="s">
        <v>188</v>
      </c>
      <c r="E37" t="s">
        <v>189</v>
      </c>
      <c r="F37" t="s">
        <v>45</v>
      </c>
      <c r="G37" s="17">
        <v>490000</v>
      </c>
    </row>
    <row r="38" spans="2:7" x14ac:dyDescent="0.3">
      <c r="B38" t="s">
        <v>190</v>
      </c>
      <c r="C38" t="s">
        <v>191</v>
      </c>
      <c r="E38" t="s">
        <v>192</v>
      </c>
      <c r="F38" t="s">
        <v>193</v>
      </c>
      <c r="G38" s="17">
        <v>149800</v>
      </c>
    </row>
    <row r="39" spans="2:7" x14ac:dyDescent="0.3">
      <c r="B39" t="s">
        <v>194</v>
      </c>
      <c r="C39" t="s">
        <v>195</v>
      </c>
      <c r="E39" t="s">
        <v>196</v>
      </c>
      <c r="F39" t="s">
        <v>197</v>
      </c>
      <c r="G39" s="17">
        <v>89880</v>
      </c>
    </row>
    <row r="40" spans="2:7" x14ac:dyDescent="0.3">
      <c r="B40" t="s">
        <v>198</v>
      </c>
      <c r="C40" t="s">
        <v>199</v>
      </c>
      <c r="E40" t="s">
        <v>200</v>
      </c>
      <c r="F40" t="s">
        <v>201</v>
      </c>
      <c r="G40" s="17">
        <v>24498</v>
      </c>
    </row>
    <row r="41" spans="2:7" x14ac:dyDescent="0.3">
      <c r="B41" t="s">
        <v>202</v>
      </c>
      <c r="C41" t="s">
        <v>203</v>
      </c>
      <c r="E41" t="s">
        <v>204</v>
      </c>
      <c r="F41" t="s">
        <v>205</v>
      </c>
      <c r="G41" s="17">
        <v>239680</v>
      </c>
    </row>
    <row r="42" spans="2:7" x14ac:dyDescent="0.3">
      <c r="B42" t="s">
        <v>206</v>
      </c>
      <c r="C42" t="s">
        <v>207</v>
      </c>
      <c r="E42" t="s">
        <v>208</v>
      </c>
      <c r="F42" t="s">
        <v>12</v>
      </c>
      <c r="G42" s="17">
        <v>1155000</v>
      </c>
    </row>
    <row r="43" spans="2:7" x14ac:dyDescent="0.3">
      <c r="B43" t="s">
        <v>209</v>
      </c>
      <c r="C43" t="s">
        <v>210</v>
      </c>
      <c r="E43" t="s">
        <v>211</v>
      </c>
      <c r="F43" t="s">
        <v>212</v>
      </c>
      <c r="G43" s="17">
        <v>19500</v>
      </c>
    </row>
    <row r="44" spans="2:7" x14ac:dyDescent="0.3">
      <c r="B44" t="s">
        <v>213</v>
      </c>
      <c r="C44" t="s">
        <v>214</v>
      </c>
      <c r="E44" t="s">
        <v>215</v>
      </c>
      <c r="F44" t="s">
        <v>216</v>
      </c>
      <c r="G44" s="17">
        <v>81928.240000000005</v>
      </c>
    </row>
    <row r="45" spans="2:7" x14ac:dyDescent="0.3">
      <c r="B45" t="s">
        <v>217</v>
      </c>
      <c r="C45" t="s">
        <v>218</v>
      </c>
      <c r="E45" t="s">
        <v>219</v>
      </c>
      <c r="F45" t="s">
        <v>220</v>
      </c>
      <c r="G45" s="17">
        <v>17500</v>
      </c>
    </row>
    <row r="46" spans="2:7" x14ac:dyDescent="0.3">
      <c r="B46" t="s">
        <v>221</v>
      </c>
      <c r="C46" t="s">
        <v>222</v>
      </c>
      <c r="E46" t="s">
        <v>223</v>
      </c>
      <c r="F46" t="s">
        <v>224</v>
      </c>
      <c r="G46" s="17">
        <v>10000</v>
      </c>
    </row>
    <row r="47" spans="2:7" x14ac:dyDescent="0.3">
      <c r="B47" t="s">
        <v>225</v>
      </c>
      <c r="C47" t="s">
        <v>226</v>
      </c>
      <c r="E47" t="s">
        <v>227</v>
      </c>
      <c r="F47" t="s">
        <v>228</v>
      </c>
      <c r="G47" s="17">
        <v>321000</v>
      </c>
    </row>
    <row r="48" spans="2:7" x14ac:dyDescent="0.3">
      <c r="B48" t="s">
        <v>229</v>
      </c>
      <c r="C48" t="s">
        <v>230</v>
      </c>
      <c r="E48" t="s">
        <v>231</v>
      </c>
      <c r="F48" t="s">
        <v>232</v>
      </c>
      <c r="G48" s="17">
        <v>9523</v>
      </c>
    </row>
    <row r="49" spans="2:7" x14ac:dyDescent="0.3">
      <c r="B49" t="s">
        <v>233</v>
      </c>
      <c r="C49" t="s">
        <v>234</v>
      </c>
      <c r="E49" t="s">
        <v>235</v>
      </c>
      <c r="F49" t="s">
        <v>236</v>
      </c>
      <c r="G49" s="17">
        <v>190000</v>
      </c>
    </row>
    <row r="50" spans="2:7" x14ac:dyDescent="0.3">
      <c r="B50" t="s">
        <v>237</v>
      </c>
      <c r="C50" t="s">
        <v>238</v>
      </c>
      <c r="E50" t="s">
        <v>239</v>
      </c>
      <c r="F50" t="s">
        <v>240</v>
      </c>
      <c r="G50" s="17">
        <v>366796</v>
      </c>
    </row>
    <row r="51" spans="2:7" x14ac:dyDescent="0.3">
      <c r="B51" t="s">
        <v>241</v>
      </c>
      <c r="C51" t="s">
        <v>242</v>
      </c>
      <c r="E51" t="s">
        <v>243</v>
      </c>
      <c r="F51" t="s">
        <v>244</v>
      </c>
      <c r="G51" s="17">
        <v>117700</v>
      </c>
    </row>
    <row r="52" spans="2:7" x14ac:dyDescent="0.3">
      <c r="B52" t="s">
        <v>245</v>
      </c>
      <c r="C52" t="s">
        <v>246</v>
      </c>
      <c r="E52" t="s">
        <v>247</v>
      </c>
      <c r="F52" t="s">
        <v>15</v>
      </c>
      <c r="G52" s="17">
        <v>119155.2</v>
      </c>
    </row>
    <row r="53" spans="2:7" x14ac:dyDescent="0.3">
      <c r="G53" s="17"/>
    </row>
    <row r="54" spans="2:7" x14ac:dyDescent="0.3">
      <c r="B54" t="s">
        <v>248</v>
      </c>
      <c r="C54" t="s">
        <v>249</v>
      </c>
      <c r="E54" t="s">
        <v>250</v>
      </c>
      <c r="F54" t="s">
        <v>251</v>
      </c>
      <c r="G54" s="17">
        <v>55000</v>
      </c>
    </row>
    <row r="55" spans="2:7" x14ac:dyDescent="0.3">
      <c r="B55" t="s">
        <v>252</v>
      </c>
      <c r="C55" t="s">
        <v>253</v>
      </c>
      <c r="E55" t="s">
        <v>254</v>
      </c>
      <c r="F55" t="s">
        <v>255</v>
      </c>
      <c r="G55" s="17">
        <v>460000</v>
      </c>
    </row>
    <row r="56" spans="2:7" x14ac:dyDescent="0.3">
      <c r="B56" t="s">
        <v>256</v>
      </c>
      <c r="C56" t="s">
        <v>257</v>
      </c>
      <c r="E56" t="s">
        <v>258</v>
      </c>
      <c r="F56" t="s">
        <v>92</v>
      </c>
      <c r="G56" s="17">
        <v>82176</v>
      </c>
    </row>
    <row r="57" spans="2:7" x14ac:dyDescent="0.3">
      <c r="B57" t="s">
        <v>259</v>
      </c>
      <c r="C57" t="s">
        <v>260</v>
      </c>
      <c r="E57" t="s">
        <v>261</v>
      </c>
      <c r="F57" t="s">
        <v>92</v>
      </c>
      <c r="G57" s="17">
        <v>123264</v>
      </c>
    </row>
    <row r="58" spans="2:7" x14ac:dyDescent="0.3">
      <c r="B58" t="s">
        <v>262</v>
      </c>
      <c r="C58" t="s">
        <v>263</v>
      </c>
      <c r="E58" t="s">
        <v>264</v>
      </c>
      <c r="F58" t="s">
        <v>265</v>
      </c>
      <c r="G58" s="17">
        <v>4500</v>
      </c>
    </row>
    <row r="59" spans="2:7" x14ac:dyDescent="0.3">
      <c r="B59" t="s">
        <v>266</v>
      </c>
      <c r="C59" t="s">
        <v>267</v>
      </c>
      <c r="E59" t="s">
        <v>268</v>
      </c>
      <c r="F59" t="s">
        <v>269</v>
      </c>
      <c r="G59" s="17">
        <v>39800</v>
      </c>
    </row>
    <row r="60" spans="2:7" x14ac:dyDescent="0.3">
      <c r="B60" t="s">
        <v>270</v>
      </c>
      <c r="C60" t="s">
        <v>271</v>
      </c>
      <c r="E60" t="s">
        <v>272</v>
      </c>
      <c r="F60" t="s">
        <v>15</v>
      </c>
      <c r="G60" s="17">
        <v>91581.3</v>
      </c>
    </row>
    <row r="61" spans="2:7" x14ac:dyDescent="0.3">
      <c r="B61" t="s">
        <v>273</v>
      </c>
      <c r="C61" t="s">
        <v>274</v>
      </c>
      <c r="E61" t="s">
        <v>275</v>
      </c>
      <c r="F61" t="s">
        <v>276</v>
      </c>
      <c r="G61" s="17">
        <v>254660</v>
      </c>
    </row>
    <row r="62" spans="2:7" x14ac:dyDescent="0.3">
      <c r="B62" t="s">
        <v>277</v>
      </c>
      <c r="C62" t="s">
        <v>278</v>
      </c>
      <c r="E62" t="s">
        <v>279</v>
      </c>
      <c r="F62" t="s">
        <v>228</v>
      </c>
      <c r="G62" s="17">
        <v>203300</v>
      </c>
    </row>
    <row r="63" spans="2:7" x14ac:dyDescent="0.3">
      <c r="B63" t="s">
        <v>280</v>
      </c>
      <c r="C63" t="s">
        <v>281</v>
      </c>
      <c r="E63" t="s">
        <v>282</v>
      </c>
      <c r="F63" t="s">
        <v>283</v>
      </c>
      <c r="G63" s="17">
        <v>199000</v>
      </c>
    </row>
    <row r="64" spans="2:7" x14ac:dyDescent="0.3">
      <c r="B64" t="s">
        <v>284</v>
      </c>
      <c r="C64" t="s">
        <v>285</v>
      </c>
      <c r="E64" t="s">
        <v>286</v>
      </c>
      <c r="F64" t="s">
        <v>287</v>
      </c>
      <c r="G64" s="17">
        <v>497550</v>
      </c>
    </row>
    <row r="65" spans="2:7" x14ac:dyDescent="0.3">
      <c r="B65" t="s">
        <v>288</v>
      </c>
      <c r="C65" t="s">
        <v>289</v>
      </c>
      <c r="E65" t="s">
        <v>290</v>
      </c>
      <c r="F65" t="s">
        <v>291</v>
      </c>
      <c r="G65" s="17">
        <v>300000</v>
      </c>
    </row>
    <row r="66" spans="2:7" x14ac:dyDescent="0.3">
      <c r="B66" t="s">
        <v>292</v>
      </c>
      <c r="C66" t="s">
        <v>293</v>
      </c>
      <c r="E66" t="s">
        <v>294</v>
      </c>
      <c r="F66" t="s">
        <v>295</v>
      </c>
      <c r="G66" s="17">
        <v>207000</v>
      </c>
    </row>
  </sheetData>
  <sortState xmlns:xlrd2="http://schemas.microsoft.com/office/spreadsheetml/2017/richdata2" ref="B1:G35">
    <sortCondition ref="B1:B3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ตค.</vt:lpstr>
      <vt:lpstr>พย.</vt:lpstr>
      <vt:lpstr>ธค.</vt:lpstr>
      <vt:lpstr>สรุป ตค.-พย.</vt:lpstr>
      <vt:lpstr>สรุป</vt:lpstr>
      <vt:lpstr>รวม</vt:lpstr>
      <vt:lpstr>Sheet2</vt:lpstr>
      <vt:lpstr>ตค.!Print_Titles</vt:lpstr>
      <vt:lpstr>ธค.!Print_Titles</vt:lpstr>
      <vt:lpstr>พย.!Print_Titles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 MANEE</dc:creator>
  <cp:lastModifiedBy>ORAWAN  MANEE</cp:lastModifiedBy>
  <cp:lastPrinted>2022-01-12T03:19:18Z</cp:lastPrinted>
  <dcterms:created xsi:type="dcterms:W3CDTF">2021-05-17T09:42:52Z</dcterms:created>
  <dcterms:modified xsi:type="dcterms:W3CDTF">2022-01-12T09:29:53Z</dcterms:modified>
</cp:coreProperties>
</file>